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1" sheetId="2" r:id="rId2"/>
    <sheet name="SO 101.2" sheetId="3" r:id="rId3"/>
    <sheet name="SO 101.3" sheetId="4" r:id="rId4"/>
    <sheet name="SO 131_01" sheetId="5" r:id="rId5"/>
    <sheet name="SO 131_02" sheetId="6" r:id="rId6"/>
    <sheet name="SO 131_03" sheetId="7" r:id="rId7"/>
    <sheet name="SO 131_04" sheetId="8" r:id="rId8"/>
    <sheet name="SO 131_05" sheetId="9" r:id="rId9"/>
    <sheet name="SO 131_06" sheetId="10" r:id="rId10"/>
    <sheet name="SO 131_07" sheetId="11" r:id="rId11"/>
    <sheet name="SO 131_08" sheetId="12" r:id="rId12"/>
    <sheet name="SO 131_09" sheetId="13" r:id="rId13"/>
    <sheet name="SO 131_10" sheetId="14" r:id="rId14"/>
    <sheet name="SO 131_11" sheetId="15" r:id="rId15"/>
    <sheet name="SO 131_12" sheetId="16" r:id="rId16"/>
    <sheet name="SO 131_13" sheetId="17" r:id="rId17"/>
    <sheet name="SO 131_14" sheetId="18" r:id="rId18"/>
    <sheet name="SO 131_15" sheetId="19" r:id="rId19"/>
    <sheet name="SO 131_16" sheetId="20" r:id="rId20"/>
    <sheet name="SO 131_17" sheetId="21" r:id="rId21"/>
    <sheet name="SO 131_18" sheetId="22" r:id="rId22"/>
    <sheet name="SO 131_19" sheetId="23" r:id="rId23"/>
    <sheet name="SO 131_20" sheetId="24" r:id="rId24"/>
    <sheet name="SO 131_21" sheetId="25" r:id="rId25"/>
    <sheet name="SO 131_22" sheetId="26" r:id="rId26"/>
    <sheet name="SO 131_23" sheetId="27" r:id="rId27"/>
    <sheet name="SO 131_24" sheetId="28" r:id="rId28"/>
    <sheet name="SO 131_25" sheetId="29" r:id="rId29"/>
    <sheet name="SO 151" sheetId="30" r:id="rId30"/>
    <sheet name="SO 201" sheetId="31" r:id="rId31"/>
    <sheet name="SO 251" sheetId="32" r:id="rId32"/>
  </sheets>
  <definedNames/>
  <calcPr/>
  <webPublishing/>
</workbook>
</file>

<file path=xl/sharedStrings.xml><?xml version="1.0" encoding="utf-8"?>
<sst xmlns="http://schemas.openxmlformats.org/spreadsheetml/2006/main" count="12080" uniqueCount="1677">
  <si>
    <t>ASPE10</t>
  </si>
  <si>
    <t>S</t>
  </si>
  <si>
    <t>Firma: ÚDRŽBA SILNIC Královéhradeckého kraje a.s.</t>
  </si>
  <si>
    <t>Soupis prací objektu</t>
  </si>
  <si>
    <t xml:space="preserve">Stavba: </t>
  </si>
  <si>
    <t>33116b</t>
  </si>
  <si>
    <t>II/280 Libáň – hranice kraje 2. etapa_neoceněný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</si>
  <si>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</si>
  <si>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</si>
  <si>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</si>
  <si>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</si>
  <si>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</si>
  <si>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</si>
  <si>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</si>
  <si>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</si>
  <si>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</si>
  <si>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</si>
  <si>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</si>
  <si>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</si>
  <si>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</si>
  <si>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</si>
  <si>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</si>
  <si>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</si>
  <si>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</si>
  <si>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</si>
  <si>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</si>
  <si>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</si>
  <si>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</si>
  <si>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</si>
  <si>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</si>
  <si>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</si>
  <si>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</si>
  <si>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</si>
  <si>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</si>
  <si>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</si>
  <si>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</si>
  <si>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</si>
  <si>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</si>
  <si>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</si>
  <si>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</si>
  <si>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</si>
  <si>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Dopravně inženýrská opatření dle PD, vyřízení uzavírky, objízdná trasa včetně příslušných projednání  
Včetně vyřízení / projednání. Pevná cena. Délka stavby 4,942 km.</t>
  </si>
  <si>
    <t>VV</t>
  </si>
  <si>
    <t>TS</t>
  </si>
  <si>
    <t>zahrnuje veškeré náklady spojené s objednatelem požadovanými zařízeními</t>
  </si>
  <si>
    <t>02730</t>
  </si>
  <si>
    <t>POMOC PRÁCE ZŘÍZ NEBO ZAJIŠŤ OCHRANU INŽENÝRSKÝCH SÍTÍ</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</si>
  <si>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 Délka stavby 4,942 km.</t>
  </si>
  <si>
    <t>02910</t>
  </si>
  <si>
    <t>OSTATNÍ POŽADAVKY - ZEMĚMĚŘIČSKÁ MĚŘENÍ</t>
  </si>
  <si>
    <t>Zaměření skutečného provedení stavby vč. digitální podoby, 3x tištěné + 1xCD. Pevná cena. Délka stavby 4,942 km.</t>
  </si>
  <si>
    <t>zahrnuje veškeré náklady spojené s objednatelem požadovanými pracemi,   
- pro stanovení orientační investorské ceny určete jednotkovou cenu jako 1% odhadované ceny stavby</t>
  </si>
  <si>
    <t>02911</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</si>
  <si>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</si>
  <si>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 Pevná cena. Délka stavby 4,942 km.</t>
  </si>
  <si>
    <t>zahrnuje veškeré náklady spojené s objednatelem požadovanými pracemi</t>
  </si>
  <si>
    <t>Geometrický oddělovací plán pro majetkové vypořádání vlastnických vztahů a    
případných věcných břemen. 12xtisk s potvrzením katastrálním úřadem.  
Pevná cena. Délka stavby 4,942 km.</t>
  </si>
  <si>
    <t>029112</t>
  </si>
  <si>
    <t>OSTATNÍ POŽADAVKY - GEODETICKÉ ZAMĚŘENÍ - PLOŠNÉ</t>
  </si>
  <si>
    <t>Zaměření vrstev pro určení kubatur sanací (dle zaměření příčných řezů v PD) a pro určení kubatur konstrukčních vrstev a celkových plošných a délkových výměr. Pevná cena. Délka stavby 4,942 km.</t>
  </si>
  <si>
    <t>7</t>
  </si>
  <si>
    <t>02930</t>
  </si>
  <si>
    <t>OSTATNÍ POŽADAVKY - UMĚLECKÁ DÍLA</t>
  </si>
  <si>
    <t>Pamětní deska, osazení na kamenném podstavci po dokončení  stavby dle vzoru objednatele. Pevná cena. Délka stavby 4,942 km.</t>
  </si>
  <si>
    <t>zahrnuje veškeré náklady spojené s objednatelem požadovanými pracemi a díly</t>
  </si>
  <si>
    <t>8</t>
  </si>
  <si>
    <t>029412</t>
  </si>
  <si>
    <t>OSTATNÍ POŽADAVKY - VYPRACOVÁNÍ MOSTNÍHO LISTU</t>
  </si>
  <si>
    <t>KUS</t>
  </si>
  <si>
    <t>Vypracování mostního listu ( dle ČSN 736220 a ČSN 736221)  včetně zápisu do systému (systém dle požadavku majetkového správce).    
Položka zahrnuje zpracování ML a 6x tisk + CD. Pevná cena. Délka stavby 4,942 km.</t>
  </si>
  <si>
    <t>1=1,000 [A]</t>
  </si>
  <si>
    <t>02943</t>
  </si>
  <si>
    <t>OSTATNÍ POŽADAVKY - VYPRACOVÁNÍ RDS</t>
  </si>
  <si>
    <t>Realizační dokumentace stavby pro SO201 - Rekonstrukce mostu č. 280-009 v rozsahu dle požadavků objednatele včetně zapracování všech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6 paré a předání v elektronické  podobě (rozsah a uspořádání odpovídající podobě tištěné) v uzavřeném (PDF) a otevřeném formátu (DWG, XLS, DOC, apod.).  
Zahrnuje havarijní plán, protipovodňový plán a projekt dopravně inženýrských opatření.   
Pevná cena. Délka stavby 4,942 km.</t>
  </si>
  <si>
    <t>02944</t>
  </si>
  <si>
    <t>OSTAT POŽADAVKY - DOKUMENTACE SKUTEČ PROVEDENÍ V DIGIT FORMĚ</t>
  </si>
  <si>
    <t>Dokumentace skutečného provedení stavby  tiskem 3x + 3x CD). Pevná cena. Délka stavby 4,942 km.</t>
  </si>
  <si>
    <t>11</t>
  </si>
  <si>
    <t>02946</t>
  </si>
  <si>
    <t>OSTAT POŽADAVKY - FOTODOKUMENTACE</t>
  </si>
  <si>
    <t>Průběžná fotodokumentace 2x měsíčně a závěrečná fotodokumentace o průběhu výstavby v albu s popisem (3x tištěně + 1x elektronicky). Pevná cena. Délka stavby 4,942 km.</t>
  </si>
  <si>
    <t>položka zahrnuje:  
- fotodokumentaci zadavatelem požadovaného děje a konstrukcí v požadovaných časových intervalech  
- zadavatelem specifikované výstupy (fotografie v papírovém a digitálním formátu) v požadovaném počtu</t>
  </si>
  <si>
    <t>12</t>
  </si>
  <si>
    <t>02950</t>
  </si>
  <si>
    <t>OSTATNÍ POŽADAVKY - POSUDKY, KONTROLY, REVIZNÍ ZPRÁVY</t>
  </si>
  <si>
    <t>Havarijní plán. Pevná cena. Délka stavby 4,942 km.</t>
  </si>
  <si>
    <t>13</t>
  </si>
  <si>
    <t>Povodňový plán. Pevná cena. Délka stavby 4,942 km.</t>
  </si>
  <si>
    <t>14</t>
  </si>
  <si>
    <t>Stanovení skutečné zatížitelnosti mostu ev.č. 280-009, 6x tisk + CD.   
Pevná cena. Délka stavby 4,942 km.</t>
  </si>
  <si>
    <t>15</t>
  </si>
  <si>
    <t>029511</t>
  </si>
  <si>
    <t>OSTATNÍ POŽADAVKY - POSUDKY A KONTROLY</t>
  </si>
  <si>
    <t>Pasportizace stávajícího stavu zástavby a objektů, které mohou být dotčeny stavbou před započetím stavebních prací. 3x tiskem + 1x CD. Pevná cena. Délka stavby 4,942 km.</t>
  </si>
  <si>
    <t>16</t>
  </si>
  <si>
    <t>02953</t>
  </si>
  <si>
    <t>OSTATNÍ POŽADAVKY - HLAVNÍ MOSTNÍ PROHLÍDKA</t>
  </si>
  <si>
    <t>Vypracování 1. mostní prohlídky ( dle ČSN 736220 a ČSN 736221) včetně zápisu do systému (systém dle požadavku majetkového správce).      
Položka zahrnuje zpracování HMP. 6x tisk + CD. Pevná cena. Délka stavby 4,942 km.</t>
  </si>
  <si>
    <t>položka zahrnuje :  
- úkony dle ČSN 73 6221  
- provedení hlavní mostní prohlídky oprávněnou fyzickou nebo právnickou osobou  
- vyhotovení záznamu (protokolu), který jednoznačně definuje stav mostu</t>
  </si>
  <si>
    <t>17</t>
  </si>
  <si>
    <t>02991</t>
  </si>
  <si>
    <t>OSTATNÍ POŽADAVKY - INFORMAČNÍ TABULE</t>
  </si>
  <si>
    <t>Náklady na zřízení a udržování informačních tabulí (po dobu výstavby) s údaji o stavbě s textem dle vzoru objednatele. Po ukončení stavby jejich odstranění. Pevná cena. Délka stavby 4,942 km.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</si>
  <si>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</si>
  <si>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101.1</t>
  </si>
  <si>
    <t>Rekonstrukce silnice II/280 - Podporované aktivity hlavní</t>
  </si>
  <si>
    <t>014102</t>
  </si>
  <si>
    <t>POPLATKY ZA SKLÁDKU</t>
  </si>
  <si>
    <t>T</t>
  </si>
  <si>
    <t>Zemina, předpoklad 2000kg/m3. Zemina získaná sejmutím ornice nebo lesní půdy (pol. č. 12110) byla použita do pol. č. 18231.R rozprostření orníce ve stavebních objektech SO 101.1, SO 131 a SO 251. Skládka zvolena investorem.</t>
  </si>
  <si>
    <t>pol č. 12110: 1018*2=2 036,000 [A] 
pol. č 12373: 12684*2=25 368,000 [B] 
pol. č 12931: 50,5*0,25*2=25,250 [C] 
pol. č 12932: 3960*0,5*2=3 960,000 [D] 
pol. č 12933: 651*1*2=1 302,000 [E] 
Celkem: A+B+C+D+E=32 691,250 [F]</t>
  </si>
  <si>
    <t>zahrnuje veškeré poplatky provozovateli skládky související s uložením odpadu na skládce.</t>
  </si>
  <si>
    <t>Kamenivo z podkladních vrstev, předpoklad 2500kg/m3. Skládka zvolena investorem.</t>
  </si>
  <si>
    <t>pol. č. 11332.1-17120.2: (11561,5-4374,27)*2,5=17 968,075 [A] 
pol. č. 11332.2: 2848,8*2,5=7 122,000 [B] 
pol. č. 13173: 189*2,5=472,500 [C] 
pol. č. 13273: 2593,5*2,5=6 483,750 [D] 
Celkem: A+B+C+D=32 046,325 [E]</t>
  </si>
  <si>
    <t>015570</t>
  </si>
  <si>
    <t>POPLATKY ZA LIKVIDACŮ ODPADŮ NEBEZPEČNÝCH - 17 03 03* ASFALTOVÉ STAVEBNÍ NÁTĚRY</t>
  </si>
  <si>
    <t>Vyfrézovaný asfalt (předpoklad 2300kg/m3)</t>
  </si>
  <si>
    <t>km 3,753 - 4,200: 447*6*0,07*2,3=431,802 [A] 
km 6,330 - 7,100: 770*1,5*2*0,04*2,3=212,520 [B] 
Celkem: A+B=644,322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</si>
  <si>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</si>
  <si>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</si>
  <si>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11120</t>
  </si>
  <si>
    <t>ODSTRANĚNÍ KŘOVIN</t>
  </si>
  <si>
    <t>M2</t>
  </si>
  <si>
    <t>Prořez křovin z prostoru násypového svahu po dno příkopu. Odečteno ze Situace D.1.1.2.1</t>
  </si>
  <si>
    <t>úsek č. 4: 20+48+100+10+42+10=230,000 [A] 
úsek č. 5: 160+266+66+66+150+30=738,000 [B] 
Celkem: A+B=968,000 [C]</t>
  </si>
  <si>
    <t>odstranění křovin a stromů do průměru 100 mm  
doprava dřevin bez ohledu na vzdálenost  
spálení na hromadách nebo štěpkování</t>
  </si>
  <si>
    <t>11202</t>
  </si>
  <si>
    <t>KÁCENÍ STROMŮ D KMENE DO 0,9M S ODSTRANĚNÍM PAŘEZŮ</t>
  </si>
  <si>
    <t>Včetně odvozu a uložení na skládku. Zhotovitel v ceně zohlední možnost zpětného využití dřeva na stavbě. Odečteno ze Situace D.1.1.2.1</t>
  </si>
  <si>
    <t>úsek č. 5: 8=8,000 [A] 
úsek č. 7: 1=1,000 [B] 
Celkem: A+B=9,000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</si>
  <si>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</si>
  <si>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11242</t>
  </si>
  <si>
    <t>ÚPRAVA STROMŮ D DO 0,9M ŘEZEM VĚTVÍ</t>
  </si>
  <si>
    <t>Km 6,925 - 6,967</t>
  </si>
  <si>
    <t>3+3=6,000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</si>
  <si>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t>
  </si>
  <si>
    <t>11332</t>
  </si>
  <si>
    <t>ODSTRANĚNÍ PODKLADŮ ZPEVNĚNÝCH PLOCH Z KAMENIVA NESTMELENÉHO</t>
  </si>
  <si>
    <t>M3</t>
  </si>
  <si>
    <t>Vykopání stávajících podkladních vrstev včetně zemní krajnice. Část kameniva bude použita do sanací aktivní zóny (30% kamenivo 70% ŠD). Plocha odečtena digitálně z řezu D.1.1.2.4 a převzaty z tabulky kubatur D.1.1.2.10  
Včetně odvozu a uložení na skládku (skládka určena zhotovitelem). Poplatek za skládku započítán v pol. č. 014102.2.</t>
  </si>
  <si>
    <t>kce č. 4, hloubka 330mm:  
(2,64+2,61+2,31+2,31+2,15+2,31+2,05+2,41+2,38+2,38+2,38+2,38+2,77+3,50+2,84+2,77+3,20+2,28+2,24+2,24+2,24+2,24+2,18+2,18+2,24+2,18+2,18+2,18+2,21+2,21+2,24+2,28+2,15+2,31+2,87+2,48+2,51+2,51+2,38+2,38+2,44+2,34+2,31+2,24+2,31+2,38+2,41+2,51+2,41+2,44+2,44+2,44+2,41+2,41+2,41+2,74+3,04+2,94+3,00+3,04+3,27+3,56+3,23+2,48+2,51+2,57+2,51+2,44+2,61+2,51+2,21+2,18+2,18+2,18+2,18+2,15+2,15+2,11+1,98+2,05+2,18+2,28+2,57)*20=4 061,000 [A] 
kce č. 5,6,7,8, sanace kraje hloubka 500mm:  
(2,70+2,60+2,60+2,60+2,60+2,60+2,60+2,60+2,60+2,60+2,95+2,75+2,40+2,85+2,60+2,60+2,60+2,85+2,85+2,85+2,85+2,85+2,85+2,60+2,45+2,85+2,60+2,60+2,60+2,35+2,60+2,60+2,60+2,80+2,80+3,00+3,00+1,80+3,00+3,00+3,00+3,00+3,00+3,00+3,00+3,00+2,60+2,60+2,60+2,60+2,60+2,60+2,60+2,60+2,15+2,90+2,10+2,10+2,75+2,80+2,80+2,90+2,60+2,60+2,60+2,60+2,60+2,60+2,60+2,60+2,60+2,75+2,75+2,70+2,70+2,80+2,65+2,60+2,60+2,60+2,60+2,60+2,60+2,60+2,60+2,60+2,60+2,60+2,60+2,60+2,60+2,60+2,60+2,60+2,60+2,60+2,60+2,60+2,60)*20=5 269,000 [B] 
(2,60+2,60+2,60+2,60+2,60+2,60+2,60+2,60+2,60+2,60+2,60+2,60+2,60+2,60+2,60+1,40+2,60+2,60+2,60+2,60+2,50+2,50+2,55+2,80+2,80+2,85+2,25+2,85+2,85+2,85+2,85+2,35+2,60+2,60+2,60+2,60+1,50+2,40+2,00+2,60+2,80+1,40+1,40+1,40+1,35+1,40)*20=2 229,000 [C] 
odstranění zálivu km 4,140: 10*0,25=2,500 [D] 
Celkem: A+B+C+D=11 561,500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</si>
  <si>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</si>
  <si>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Sanace stávajících podkladních vrstev při nedodržení Edef.2.min=60MPa. Plocha odečtena digitálně z řezu D.1.1.2.4 a převzaty z tabulky kubatur D.1.1.2.10  
Včetně odvozu a uložení na skládku (skládka určena zhotovitelem). Poplatek za skládku započítán v pol. č. 014102.2.</t>
  </si>
  <si>
    <t>(2,16+2,16+1,86+1,73+1,66+1,72+1,45+1,70+1,73+1,73+1,73+1,73+2,20+2,33+1,83+1,83+2,18+1,42+1,42+1,42+1,42+1,42+1,42+1,42+1,42+1,42+1,42+1,42+1,42+1,42+1,42+1,42+1,42+1,42+2,14+1,84+2,11+2,06+1,81+1,66+1,54+1,47+1,48+1,36+1,48+1,51+1,52+2,10+1,53+1,47+1,47+1,47+1,47+1,47+1,48+1,74+2,17+2,06+2,10+2,11+2,27+2,47+2,29+1,79+1,82+1,85+1,79+1,75+1,88+1,76+1,58+1,55+1,55+1,55+1,55+1,55+1,55+1,53+1,38+1,94+1,88+2,17+2,50)*20=2 848,800 [A]</t>
  </si>
  <si>
    <t>11372</t>
  </si>
  <si>
    <t>R1</t>
  </si>
  <si>
    <t>FRÉZOVÁNÍ ZPEVNĚNÝCH PLOCH ASFALTOVÝCH</t>
  </si>
  <si>
    <t>Frézování živičných vrstev vč. zazubení v místě napojení. Položka zahrnuje manipulaci a dopravu suti na skládku zhotovitele. Výměra odečtena digitálně ze situace D.1.1.2.1.</t>
  </si>
  <si>
    <t>kce č. 4 km 4,200 - 5,530, tl. 70mm nekontaminovaný: (11253-447*6)*0,07=599,970 [A] 
kce č. 5 km 5,530 - 6,330 střed, tl. 70mm: 500*3*0,07=105,000 [B] 
kce č. 5 km 5,530 - 6,330 kraje, tl. 110mm: 500*1,5*2*0,11=165,000 [C] 
kce č. 5 km 6,330 - 6,580 střed, tl. 70mm: 250*3*0,07=52,500 [D] 
kce č. 5 km 6,330 - 6,580 kraje, tl. 70mm nekontaminovaný: 250*1,5*2*0,07=52,500 [E] 
kce č. 6 km 6,580 - 6,770 střed, tl. 70mm: 190*3*0,07=39,900 [F] 
kce č. 6 km 6,580 - 6,770 kraje, tl. 70mm nekontaminovaný: 190*1,5*2*0,07=39,900 [G] 
kce č. 7 km 6,770 - 7,100 střed, tl. 70mm: 330*3*0,07=69,300 [H] 
kce č. 7 km 6,770 - 7,100 kraje, tl. 70mm nekontaminovaný: 330*1,5*2*0,07=69,300 [I] 
kce č. 7 km 7,100 - 7,916, tl. 70mm: 816*6*0,07=342,720 [J] 
kce č. 7 km 7,916 - 8,320, tl. 70mm: 404*6*0,07=169,680 [K] 
kce č. 8. tl. 70mm: 2298*0,07=160,860 [L] 
odstranění zálivu km 4,140: 10*0,1=1,000 [M] 
Celkem: A+B+C+D+E+F+G+H+I+J+K+L+M=1 867,630 [N]</t>
  </si>
  <si>
    <t>Položka zahrnuje veškerou manipulaci s vybouranou sutí a s vybouranými hmotami.</t>
  </si>
  <si>
    <t>R2</t>
  </si>
  <si>
    <t>Frézování kontaminovaných živičných vrstev. Položka zahrnuje manipulaci a dopravu suti na skládku. Poplatek za skládku započítán v pol. č. 014102.3. Výměra odečtena digitálně ze situace D.1.1.2.1.</t>
  </si>
  <si>
    <t>kce č. 4 km 3,753 - 4,200, tl. 70mm kontaminovaný: 447*6*0,07=187,740 [A] 
kce č. 5 km 6,330 - 6,580 kraje, tl. 40mm kontaminovaný: 250*1,5*2*0,04=30,000 [B] 
kce č. 6 km 6,580 - 6,770 kraje, tl. 40mm kontaminovaný: 190*1,5*2*0,04=22,800 [C] 
kce č. 7 km 6,770 - 7,100 kraje, tl. 40mm kontaminovaný: 330*1,5*2*0,04=39,600 [D] 
Celkem: A+B+C+D=280,140 [E]</t>
  </si>
  <si>
    <t>11372D</t>
  </si>
  <si>
    <t>FRÉZOVÁNÍ ZPEVNĚNÝCH PLOCH ASFALT DROBNÝCH OPRAV A PLOŠ ROZPADŮ DO 2000M2</t>
  </si>
  <si>
    <t>Oprava trhlin širokých a trhlin rozvětvených (oprava dle TP 115). Předpoklad 5% plochy v úseku č. 5 až 8. Položka bude čerpána na základě skutečnosti a pouze se souhlasem TDI a investora. Předpoklad frézování do hloubky max. 50 mm. Položka zahrnuje manipulaci a dopravu suti na skládku zhotovitele. Položka včetně očištění povrchu dle TP 115.</t>
  </si>
  <si>
    <t>(6222+1002+7800+2286)*0,05*0,05=43,275 [A]</t>
  </si>
  <si>
    <t>113769</t>
  </si>
  <si>
    <t>FRÉZOVÁNÍ DRÁŽKY PRŮŘEZU PŘES 1200MM2 V ASFALTOVÉ VOZOVCE</t>
  </si>
  <si>
    <t>M</t>
  </si>
  <si>
    <t>Oprava vozovky dle TP 115. Ošetření úzké a široké trhliny. Předpoklad 5% z celkové délky úseku č. 5 až 8. Položka zahrnuje manipulaci a dopravu suti na skládku zhotovitele. Možné zpětné využití do stavby. Délka odečtena digitálně ze situace D.1.1.2.1. Položka bude čerpána dle skutečnosti se souhlasem investora.</t>
  </si>
  <si>
    <t>úzká trhlina: 3165*0,05=158,250 [A] 
široká trhlina: 3165*0,05=158,250 [B] 
Celkem: A+B=316,500 [C]</t>
  </si>
  <si>
    <t>Položka zahrnuje veškerou manipulaci s vybouranou sutí a s vybouranými hmotami vč. uložení na skládku.</t>
  </si>
  <si>
    <t>12110</t>
  </si>
  <si>
    <t>SEJMUTÍ ORNICE NEBO LESNÍ PŮDY</t>
  </si>
  <si>
    <t>Sejmutí ornice  v tl. 100mm včetně odvozu a uložení na dočasnou mezideponii ( pol. č. 18231.R rozprostření orníce ve stavebních objektech SO 101.1, SO 131), zbytek  včetně odvozu bez ohledu na vzdálenosti (skládka zvolena investorem) a uložení na skládku, poplatek za skládku vykázán v pol. č. 014102.1. Plocha odečtena digitálně z řezu D.1.1.2.4 a převzaty z tabulky kubatur D.1.1.2.10</t>
  </si>
  <si>
    <t>0,68+0,59+0,20+0,07+0,18+0,05+0,37+0,46+0,39+0,50+0,51+0,23+0,05+0,14+0,82+0,19+0,11+0,00+0,00+0,25+0,26+0,32+0,38+0,12+0,15+0,22+0,19+0,08+0,13+0,26+0,11+0,06+0,38+0,49+0,11+0,04+0,12+0,35+0,17+0,04+0,07+0,03+0,00+0,07+0,08+0,07+0,05+0,13+0,19+0,16+0,34+0,53+0,57+0,53+0,46+0,45+0,40+0,42+0,37+0,36+0,40+0,41+0,20+0,22+0,36+0,48+0,42+0,41+0,40+0,42+0,36+0,24+0,31+0,39+0,31+0,49+0,49+0,41+0,45+0,17+0,45+0,34+0,49+0,67+0,63+0,67+0,43+0,49+0,58+0,57+0,59+0,55+0,46+0,40+0,21+0,38+0,44+0,36+0,52=31,620 [A] 
0,37+0,08+0,08+0,45+0,38+0,13+0,34+0,33+0,33+0,21+0,25+0,21+0,17+0,04+0,18+0,23+0,08+0,33+0,17+0,16+0,15+0,14+0,00+0,00+0,20+0,22+0,22+0,22+0,24+0,21+0,21+0,20+0,15+0,15+0,13+0,13+0,17+0,18+0,15+0,20+0,21+0,49+0,58+0,65+0,59+0,43+0,33+0,30+0,19+0,14+0,13+0,16+0,15+0,30+0,10+0,20+0,13+0,19+0,18+0,56+0,13+0,12+0,11+0,12+0,11+0,20+0,29+0,44+0,47+0,46+0,44+0,25+0,39+0,32+0,30+0,26+0,10+0,04+0,17+0,28+0,28+0,10+0,05+0,05=19,280 [B] 
Celkem: (A+B)*20=1 018,000 [C]</t>
  </si>
  <si>
    <t>položka zahrnuje sejmutí ornice bez ohledu na tloušťku vrstvy a její vodorovnou dopravu  
nezahrnuje uložení na trvalou skládku</t>
  </si>
  <si>
    <t>12373</t>
  </si>
  <si>
    <t>ODKOP PRO SPOD STAVBU SILNIC A ŽELEZNIC TŘ. I</t>
  </si>
  <si>
    <t>Odkop pro zhutněné dosypávky a sanace aktivní zóny, včetně odvozu bez ohledu na vzdálenosti (skládka zvolena investorem) a uložení na skládku, poplatek za skládku vykázán v pol. č. 014102.1. Plocha odečtena digitálně z řezu D.1.1.2.3 a převzaty z tabulky kubatur D.1.1.2.10. Položka bude čerpána dle skutečnosti se souhlasem investora.</t>
  </si>
  <si>
    <t>4,47+4,47+3,85+3,56+3,35+3,55+2,75+3,51+3,51+3,51+3,51+3,51+4,48+4,89+3,88+3,80+4,51+2,90+2,90+2,90+2,90+2,90+2,90+2,90+2,90+2,90+2,75+1,90+1,90+1,90+1,90+1,90+1,90+1,90+4,18+3,46+4,38+4,38+3,58+3,28+3,17+2,99+2,99+2,94+3,01+3,01+3,01+3,31+3,19+3,20+3,20+3,20+3,20+3,20+3,23+3,61+4,17+3,87+4,06+4,12+4,42+4,91+4,48+3,28+3,37+3,47+3,34+3,23+3,49+3,27+2,91+2,83+2,83+2,83+2,83+2,83+2,83+2,74+2,63+3,27+3,18+3,61+4,27+2,66+2,66+2,66+2,66+2,66+2,66+2,66+2,66+2,66+2,66+2,66+2,14+1,88+2,66+2,66+2,66+2,66=317,970 [A] 
2,66+2,66+2,66+2,66+2,66+2,66+2,66+1,88+2,66+2,66+2,66+2,66+1,70+2,66+2,66+2,66+2,66+2,66+2,66+2,66+0,96+2,50+2,50+2,50+2,50+2,50+2,50+2,50+2,50+3,18+2,66+2,66+2,66+2,66+2,66+2,66+2,66+1,87+2,66+1,69+1,70+2,66+2,66+2,66+2,66+2,66+2,66+2,66+2,66+2,66+2,66+2,66+2,66+2,66+2,66+2,66+2,66+2,66+2,66+2,66+2,66+2,66+2,66+2,66+2,66+2,66+2,66+2,66+2,66+2,66+2,66+2,66+2,66+2,66+2,66+2,66+2,66+2,66+2,66+2,66+2,66+2,66+2,66+2,66+2,66+2,66+2,66+2,66+2,66+2,66+2,66+2,66+2,66+2,66+2,66+2,66+2,66+0,98+2,66+2,66=257,400 [B] 
2,66+2,66+2,66+2,66+2,66+2,66+2,66+2,66+1,85+2,66+2,66+2,66+2,66+1,83+2,66+2,66+2,66+2,66+0,84+1,70+1,83+2,66+1,66+0,78+0,78+0,78+0,78+0,78=58,830 [C] 
Celkem: (A+B+C)*20=12 684,000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</si>
  <si>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</si>
  <si>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</si>
  <si>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</si>
  <si>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vykopání zeminy z deponie pol. č. 17120.1 a použito do pol. č. 17411. Výkop z mezideponie pro potřebu stavby.</t>
  </si>
  <si>
    <t>pol. č. 17411: 54,9=54,900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</si>
  <si>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</si>
  <si>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Vykopání kameniva z dočasné skládky pol. č. 17120.2. Položka bude čerpána dle skutečnosti se souhlasem investora.</t>
  </si>
  <si>
    <t>4374,27=4 374,270 [A]</t>
  </si>
  <si>
    <t>12931</t>
  </si>
  <si>
    <t>ČIŠTĚNÍ PŘÍKOPŮ OD NÁNOSU DO 0,25M3/M</t>
  </si>
  <si>
    <t>Včetně odvozu bez ohledu na vzdálenost (skládka zvolena zhotovitelem) a uložení na skládku. Poplatek za skládku v pol. č. 014102.1. Délky odečteny ze situace D.1.1.2.1.</t>
  </si>
  <si>
    <t>úsek č. 7: 50,5=50,500 [A]</t>
  </si>
  <si>
    <t>- vodorovná a svislá doprava, přemístění, přeložení, manipulace s výkopkem a uložení na skládku (bez poplatku)</t>
  </si>
  <si>
    <t>18</t>
  </si>
  <si>
    <t>12932</t>
  </si>
  <si>
    <t>ČIŠTĚNÍ PŘÍKOPŮ OD NÁNOSU DO 0,5M3/M</t>
  </si>
  <si>
    <t>úsek č. 4: 25+48+30+20+46+6,5=175,500 [A] 
úsek č. 5: 5+235+221+45,5+104,5+25+18+68+23+20+139,5+85+135+119,5+103=1 347,000 [B] 
úsek č. 6: 75+14+20+19=128,000 [C] 
úsek č. 7: 124,5+85+145,5+230,5+100+59+46,5+38+86,5+6+222+60+80+23+169+180+129+64,5+78,5+26+5+27=1 985,500 [D] 
úsek č. 8: 87,5+33,5+26+21+76+80=324,000 [E] 
Celkem: A+B+C+D+E=3 960,000 [F]</t>
  </si>
  <si>
    <t>19</t>
  </si>
  <si>
    <t>12933</t>
  </si>
  <si>
    <t>ČIŠTĚNÍ PŘÍKOPŮ OD NÁNOSU PŘES 0,50M3/M</t>
  </si>
  <si>
    <t>úsek č. 4: 39+100,5+36+60+(161-120)+43=319,500 [A] 
úsek č. 7: 123+17,5+75,5+20+40=276,000 [B] 
úsek č. 8: 55,5=55,500 [C] 
Celkem: A+B+C=651,000 [D]</t>
  </si>
  <si>
    <t>20</t>
  </si>
  <si>
    <t>12993</t>
  </si>
  <si>
    <t>ČIŠTĚNÍ POTRUBÍ DN DO 200MM</t>
  </si>
  <si>
    <t>Pročištění štěrbinového žlabu km 4,970 a 8,490</t>
  </si>
  <si>
    <t>18+12=30,000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</si>
  <si>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</si>
  <si>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21</t>
  </si>
  <si>
    <t>129958</t>
  </si>
  <si>
    <t>ČIŠTĚNÍ POTRUBÍ DN DO 600MM</t>
  </si>
  <si>
    <t>Pročištění potrubí DN 600. Výměra odečtena digitálně ze situace D.1.1.2.1</t>
  </si>
  <si>
    <t>km 5,770: 12=12,000 [A]</t>
  </si>
  <si>
    <t>22</t>
  </si>
  <si>
    <t>13173</t>
  </si>
  <si>
    <t>HLOUBENÍ JAM ZAPAŽ I NEPAŽ TŘ. I</t>
  </si>
  <si>
    <t>Výkop pro nově umístěné UV a šachtu DN400 včetně odvozu bez ohledu na vzdálenost (skládka určena zhotovitelem) auložení na skládku, poplatek za skládku vykázán v pol. č. 014102.2</t>
  </si>
  <si>
    <t>UV: 44*1,5*1,5*1,5=148,500 [A] 
šachta: 9*1,5*1,5*2=40,500 [B] 
Celkem: A+B=189,000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</si>
  <si>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</si>
  <si>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23</t>
  </si>
  <si>
    <t>13273</t>
  </si>
  <si>
    <t>HLOUBENÍ RÝH ŠÍŘ DO 2M PAŽ I NEPAŽ TŘ. I</t>
  </si>
  <si>
    <t>Hloubení rýh pro obrubníky, žlaby, pro odláždění svahu lomovým kamenem, pro zasakovací příkop, pro zatrubněný příkop, pro přípojky včetně odvozu bez ohledu na vzdálenost (skládka určena zhotovitelem) auložení na skládku, poplatek za skládku vykázán v pol. č. 014102.2. Plocha odečtena z příčných řezů D.1.1.2.3, D.1.1.2.4 , délky odměřeny ze situace D.1.1.2.1, převzaty z tabulky kubatur D.1.1.2.10</t>
  </si>
  <si>
    <t>obruba: 
úsek č. 4: (63+128+110+29+197+10+71,5+192+10+149,5+47,5+108+380+51,5+12,5+192)*0,15=262,725 [A] 
úsek č. 5: 12*0,15=1,800 [B] 
úsek č. 6: 22*0,15=3,300 [C] 
úsek č. 8: (23,5+68)*0,15=13,725 [D] 
lomový kámen: 
km 4,420: 2*0,35=0,700 [E] 
km 5,491: 1*0,35=0,350 [F] 
km 5,448: 1*0,35=0,350 [G] 
km 8,579: 2*0,35=0,700 [H] 
bet žlab: 
úsek č. 4: 4*0,2=0,800 [I] 
úsek č. 6: 70,5*0,2=14,100 [J] 
zasakovací příkop: 
úsek č. 4: 0,9*(20+46)=59,400 [K] 
úsek č. 5: 0,9*(235+221+200+85+135+119,5+103)=988,650 [L] 
úsek č. 7: 0,9*(230,5+100+123+59+46,5+180+64,5+78,5)=793,800 [M] 
úsek č. 8: 0,9*(26+21)=42,300 [N] 
zatrubněný příkop km 6,475 - 6,656: 1,1*183=201,300 [O] 
rýha pro přípojky: 
DN150: (2,5+2,5+22+6+6+6+6+6+30+1+1+1+1,5+1+2+1+1+1+1+1+1+4+1+1+1+1+1+1+1+1+1+2+1+1+7,5+1+1+1)*1*1=128,000 [P] 
DN200: (2+2+2+3+8,5+64)*1*1=81,500 [Q] 
Celkem: A+B+C+D+E+F+G+H+I+J+K+L+M+N+O+P+Q=2 593,500 [R]</t>
  </si>
  <si>
    <t>24</t>
  </si>
  <si>
    <t>17110</t>
  </si>
  <si>
    <t>ULOŽENÍ SYPANINY DO NÁSYPŮ SE ZHUTNĚNÍM</t>
  </si>
  <si>
    <t>Uložení kameniva ze stávajících podkladních vrstev z dočasné skládky pol. č. 17120.2 do sanace aktivní zóny. Položka bude čerpána dle skutečnosti se souhlasem investora.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</si>
  <si>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</si>
  <si>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25</t>
  </si>
  <si>
    <t>17120</t>
  </si>
  <si>
    <t>ULOŽENÍ SYPANINY DO NÁSYPŮ A NA SKLÁDKY BEZ ZHUTNĚNÍ</t>
  </si>
  <si>
    <t>Zemina a ornice na dočasné skládce. Zemina bude navrácena do stavby v pol. č. 17411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</si>
  <si>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</si>
  <si>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</si>
  <si>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Uložení kameniva ze stávajících podkladních vrstev na skládku pro uložení do aktivní zóny v poměru 30% kamenivo 70% ŠD. Položka bude čerpána dle skutečnosti se souhlasem investora.</t>
  </si>
  <si>
    <t>27</t>
  </si>
  <si>
    <t>17180</t>
  </si>
  <si>
    <t>ULOŽENÍ SYPANINY DO NÁSYPŮ Z NAKUPOVANÝCH MATERIÁLŮ</t>
  </si>
  <si>
    <t>Zemina vhodná do násypu se zhutněním dle technologických předpisů</t>
  </si>
  <si>
    <t>zpevněný svah:  
(115+20+24+68+30)*1,8=462,600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</si>
  <si>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</si>
  <si>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</si>
  <si>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17380</t>
  </si>
  <si>
    <t>ZEMNÍ KRAJNICE A DOSYPÁVKY Z NAKUPOVANÝCH MATERIÁLŮ</t>
  </si>
  <si>
    <t>Zemina vhodná do násypu pro komunikace dle ČSN 73 6133 a zhutněno dle ČSN 72 1006. Plocha odečtena ze vzorových příčných řezů D.1.1.2.3, délky odměřeny ze situace D.1.1.2.1.</t>
  </si>
  <si>
    <t>nezpevněná krajnice: 
šířka 0,5m: 
úsek č. 5: (135+16+33+70+54)*0,08=24,640 [A] 
šířka 0,75m: 
úsek č. 4: (37+29+12+105+9+35+17+2+89+32+23+47+46+2+3+37)*0,1=52,500 [B] 
úsek č. 5: (5+234+220+197+4+106+67+34+5+146+96+6+184+120+105)*0,1=152,900 [C] 
úsek č. 6: (150+24+25+41+9+7+22+11+21)*0,1=31,000 [D] 
úsek č. 7: (13+105+139+5+282+104+185+49+38+180+21+18+3+224+37+240+484+142+81+32+14)*0,1=239,600 [E] 
úsek č. 8: (63+91+36+40+49+79+83)*0,1=44,100 [F] 
šířka 1,5m: 
úsek č. 5: (50+20+63)*0,2=26,600 [G] 
za obrubou: 0,05*1927=96,350 [H] 
Celkem: A+B+C+D+E+F+G+H=667,690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</si>
  <si>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</si>
  <si>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</si>
  <si>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17411</t>
  </si>
  <si>
    <t>ZÁSYP JAM A RÝH ZEMINOU SE ZHUTNĚNÍM</t>
  </si>
  <si>
    <t>Zásyp zeminou se zhutněním. Délky zaznačeny v situaci D.1.1.2.1, plocha ve vzorových řezech D.1.1.2.3</t>
  </si>
  <si>
    <t>zatrubněný příkop km 6,475 - 6,656: 183*0,3=54,900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</si>
  <si>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</si>
  <si>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t>
  </si>
  <si>
    <t>17481</t>
  </si>
  <si>
    <t>ZÁSYP JAM A RÝH Z NAKUPOVANÝCH MATERIÁLŮ</t>
  </si>
  <si>
    <t>Zásyp po výkopu rýhy pro přípojky ul. vpustí a po výkopu pro UV materiál vhodný do násypů dle ČSN 73 6133 se zhutněním ŠDa 0/32. Vpusti a šachty zaznačeny v situaci D.1.1.2.1</t>
  </si>
  <si>
    <t>UV: 44*1*1*1,5=66,000 [A] 
šachty: 9*1*1*2=18,000 [B] 
Celkem: A+B=84,000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</si>
  <si>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</si>
  <si>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31</t>
  </si>
  <si>
    <t>Zásyp vsakovací rýhy - hrubé kamenivo fr. 16-32. Plocha odečtena z příčných řezů D.1.1.2.3, délky odměřeny ze situace D.1.1.2.1</t>
  </si>
  <si>
    <t>zasakovací příkop: 
úsek č. 4: 0,55*(20+46)=36,300 [A] 
úsek č. 5: 0,55*(235+221+200+85+135+119,5+103)=604,175 [B] 
úsek č. 7: 0,55*(230,5+100+123+59+46,5+180+64,5+78,5)=485,100 [C] 
úsek č. 8: 0,55*(26+21)=25,850 [D] 
Celkem: A+B+C+D=1 151,425 [E]</t>
  </si>
  <si>
    <t>32</t>
  </si>
  <si>
    <t>17561</t>
  </si>
  <si>
    <t>OBSYP POTRUBÍ A OBJEKTŮ Z HORNIN KAMENITÝCH</t>
  </si>
  <si>
    <t>Obsyp z nesoudržného materiálu, max zrnitost 45mm. Délky zaznačeny v situaci D.1.1.2.1,plocha ve vzorových řezech D.1.1.2.3</t>
  </si>
  <si>
    <t>zatrubněný příkop km 6,475 - 6,656: 183*0,4=73,200 [A] 
přípojek DN 150: (2,5+2,5+22+6+6+6+6+6+30+1+1+1+1,5+1+2+1+1+1+1+1+1+4+1+1+1+1+1+1+1+1+1+2+1+1+7,5+1+1+1)*1*1=128,000 [B] 
přípojek DN 200: (2+2+2+3+8,5+64)*1*1=81,500 [C] 
Celkem: A+B+C=282,700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</si>
  <si>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</si>
  <si>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33</t>
  </si>
  <si>
    <t>18231</t>
  </si>
  <si>
    <t>R</t>
  </si>
  <si>
    <t>ROZPROSTŘENÍ ORNICE V ROVINĚ V TL DO 0,10M</t>
  </si>
  <si>
    <t>ohumusovíní v tl. 100mm, včetně dovozu z dočasné skládky pol. č. 12110. Plocha odečtena digitálně z řezu D.1.1.2.4 a převzaty z tabulky kubatur D.1.1.2.10</t>
  </si>
  <si>
    <t>ohumusování: (0,65+0,60+0,16+0,05+0,19+0,05+0,33+0,38+0,34+0,44+0,44+0,21+0,31+0,08+0,09+0,11+0,10+0,10+0,05+0,15+0,15+0,09+0,09+0,06+0,09+0,08+0,07+0,02+0,20+0,35+0,39+0,49+0,13+0,06+0,09+0,26+0,12+0,17+0,05+0,05+0,02+0,00+0,05+0,05+0,10+0,05+0,05+0,05+0,00+0,05+0,05+0,05+0,06+0,09+0,19+0,49+0,53+0,50+0,46+0,41+0,37+0,36+0,37+0,38+0,39+0,42+0,16+0,23+0,38+0,52+0,50+0,45+0,47+0,45+0,35+0,39+0,31+0,37+0,39+0,00+0,54+0,50+0,42+0,43+0,19+0,44+0,33+0,52+0,71+0,63+0,70+4,97+0,53+0,63+0,61+0,62)*20/0,1=6 224,000 [A] 
(0,58+0,47+0,42+0,23+0,41+0,21+0,16+0,38+0,24+0,40+0,39+0,52+0,49+0,41+0,42+0,52+0,46+0,28+0,40+0,36+0,34+0,33+0,33+0,34+0,31+0,40+0,45+0,40+0,40+0,38+0,33+0,35+0,32+0,33+0,33+0,32+0,34+0,32+0,32+0,31+0,30+0,31+0,30+0,29+0,30+0,30+0,31+0,33+0,34+0,60+1,71+0,76+0,70+0,57+0,48+0,44+0,34+0,32+0,36+0,36+0,39+0,28+0,27+0,00+0,30+0,34+0,35+0,32+0,29+0,29+0,27+0,30+0,31+0,36+0,26+0,55+0,61+0,58+0,61+0,30+0,52+0,44+0,42+0,39+0,00+0,16+0,22+0,38+0,05+0,05)*20/0,1=6 746,000 [B] 
rekultivace km 4,393 - 4,421: 68=68,000 [C] 
Celkem: A+B+C=13 038,000 [D]</t>
  </si>
  <si>
    <t>položka zahrnuje:  
nutné přemístění ornice z dočasných skládek vzdálených do 50m  
rozprostření ornice v předepsané tloušťce v rovině a ve svahu do 1:5</t>
  </si>
  <si>
    <t>34</t>
  </si>
  <si>
    <t>18241</t>
  </si>
  <si>
    <t>ZALOŽENÍ TRÁVNÍKU RUČNÍM VÝSEVEM</t>
  </si>
  <si>
    <t>Osetí travním semenem. Plocha převzata z pol. č. 18231.R</t>
  </si>
  <si>
    <t>pol č. 18231.R: 13038=13 038,000 [A]</t>
  </si>
  <si>
    <t>Zahrnuje dodání předepsané travní směsi, její výsev na ornici, zalévání, první pokosení, to vše bez ohledu na sklon terénu</t>
  </si>
  <si>
    <t>35</t>
  </si>
  <si>
    <t>18247</t>
  </si>
  <si>
    <t>OŠETŘOVÁNÍ TRÁVNÍKU</t>
  </si>
  <si>
    <t>Zahrnuje pokosení se shrabáním, naložení shrabků na dopravní prostředek, s odvozem a se složením, to vše bez ohledu na sklon terénu  
zahrnuje nutné zalití a hnojení</t>
  </si>
  <si>
    <t>Základy</t>
  </si>
  <si>
    <t>36</t>
  </si>
  <si>
    <t>21203</t>
  </si>
  <si>
    <t>TRATIVODY KOMPLET Z TRUB NEKOV DN DO 150MM</t>
  </si>
  <si>
    <t>Drenáž, včetně drenážní trubky PP DN150, obsyp ŠDa 8/16 tl. min 200mm, pískové lože tl. 100mm. Délky trativodů zaznačeny v situaci D.1.1.2.1, tvar ve vzorových řezech D.1.1.2.3</t>
  </si>
  <si>
    <t>úsek č. 4: 85,5+187+160+348,5+78,5+389,5+71,5+456+340+380+36+195=2 727,500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</si>
  <si>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</si>
  <si>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37</t>
  </si>
  <si>
    <t>21452</t>
  </si>
  <si>
    <t>SANAČNÍ VRSTVY Z KAMENIVA DRCENÉHO</t>
  </si>
  <si>
    <t>Sanace aktivní zóny při nedodržení Edef2min=45MPa. Štěrkodrť ŠDa 0/63 jako vrstvy sanace vozovky v tl. 250mm ve dvou vrstvách. ŠD bude použita do sanací aktivní zóny (30% kamenivo 70% ŠD). Plocha odečtena digitálně z řezu D.1.1.2.3 a délky odečteny digitálně ze situace D.1.1.2.1. Položka bude čerpána dle skutečnosti se souhlasem investora.</t>
  </si>
  <si>
    <t>kce č. 4 s trativodem na jedné straně: 3,7*(195+55+52+50)=1 302,400 [A] 
kce č. 4 s trativodem na obou stranách: 2,7*(378+380+652)=3 807,000 [B] 
kce č. 4 bez trativodu: 4,7*(45+10+15+50+35)=728,500 [C] 
kce č. 5: 1,5*1050*2=3 150,000 [D] 
kce č. 6: 1,5*167*2=501,000 [E] 
kce č. 7: 1,5*1301*2=3 903,000 [F] 
kce č. 8: 1,5*375*2=1 125,000 [G] 
autobusová zastávka km 4,005 - 4,040: 88*0,5=44,000 [H] 
zřízení potrubí v km 4,235: 31*0,5=15,500 [I] 
zřízení potrubí v km 8,580: 6*1,5*0,5=4,500 [J] 
Celkem: (A+B+C+D+E+F+G+H+I+J)*0,7=10 206,630 [K]</t>
  </si>
  <si>
    <t>položka zahrnuje dodávku předepsaného kameniva, mimostaveništní a vnitrostaveništní dopravu a jeho uložení  
není-li v zadávací dokumentaci uvedeno jinak, jedná se o nakupovaný materiál</t>
  </si>
  <si>
    <t>38</t>
  </si>
  <si>
    <t>21461</t>
  </si>
  <si>
    <t>SEPARAČNÍ GEOTEXTILIE</t>
  </si>
  <si>
    <t>Separační geotextilie do zasakovacích příkopů 150g/m2. Délka odečtena digitálně z řezu D.1.1.2.3 a ze situace D.1.1.2.1.</t>
  </si>
  <si>
    <t>zasakovací příkop: 
úsek č. 4: 4*(20+46)=264,000 [A] 
úsek č. 5: 4*(235+221+200+85+135+119,5+103)=4 394,000 [B] 
úsek č. 7: 4*(230,5+100+123+59+46,5+180+64,5+78,5)=3 528,000 [C] 
úsek č. 8: 4*(26+21)=188,000 [D] 
Celkem: A+B+C+D=8 374,000 [E]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</si>
  <si>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</si>
  <si>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39</t>
  </si>
  <si>
    <t>Separační geotextilie pro trativody 300g/m2. Délka odečtena digitálně z řezu D.1.1.2.3 a ze situace D.1.1.2.1.</t>
  </si>
  <si>
    <t>úsek č. 4: (85,5+187+160+348,5+78,5+389,5+71,5+456+340+380+36+195)*3,5=9 546,250 [A] 
zpevněný svah: (115+20+24+68+30)*4,5=1 156,500 [H] 
Celkem: A+H=10 702,750 [I]</t>
  </si>
  <si>
    <t>40</t>
  </si>
  <si>
    <t>Separační geotextilie při sanaci aktivní zóny. 500g/m2. Délka odečtena digitálně z řezu D.1.1.2.3 a ze situace D.1.1.2.1. Položka bude čerpána dle skutečnosti se souhlasem investora.</t>
  </si>
  <si>
    <t>kce č. 4 s trativodem na jedné straně: 7,6*(195+55+52+50)=2 675,200 [A] 
kce č. 4 s trativodem na obou stranách: 5,2*(378+380+652)=7 332,000 [B] 
kce č. 4 bez trativodu: 10*(45+10+15+50+35)=1 550,000 [C] 
kce č. 5: 3,5*1050*2=7 350,000 [D] 
kce č. 6: 3,5*167*2=1 169,000 [E] 
kce č. 7: 3,5*1301*2=9 107,000 [F] 
kce č. 8: 3,5*375*2=2 625,000 [G] 
autobusová zastávka km 4,005 - 4,040: 35*5=175,000 [H] 
Celkem: A+B+C+D+E+F+G+H=31 983,200 [I]</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</si>
  <si>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</si>
  <si>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41</t>
  </si>
  <si>
    <t>27152</t>
  </si>
  <si>
    <t>POLŠTÁŘE POD ZÁKLADY Z KAMENIVA DRCENÉHO</t>
  </si>
  <si>
    <t>ŠDa 0/63 tl. 0,25m</t>
  </si>
  <si>
    <t>zpevněný svah: (115+20+24+68+30)*3*0,25=192,750 [H]</t>
  </si>
  <si>
    <t>Svislé konstrukce</t>
  </si>
  <si>
    <t>42</t>
  </si>
  <si>
    <t>32831</t>
  </si>
  <si>
    <t>OPĚRNÝ SYSTÉM S LÍCEM Z TRVALÉ OCELOVÉ SÍTĚ S OZELENĚNÍM VÝŠ DO 2M</t>
  </si>
  <si>
    <t>Položka zahrnuje ucelený certifikovaný systém (tuhé monolitické geomříže, čelní ocelové sítě s protikorozní ochranou v kombinaci s protierozní rohoží a travním semenem). Délka sítí ve vzorovém řezu D.1.1.2.3 je 6,0m. Délky úseků odečteny ze situace D.1.1.2.1.</t>
  </si>
  <si>
    <t>(115+20+24+68+30)*6=1 542,000 [H]</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</si>
  <si>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</si>
  <si>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</si>
  <si>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43</t>
  </si>
  <si>
    <t>451314</t>
  </si>
  <si>
    <t>PODKLADNÍ A VÝPLŇOVÉ VRSTVY Z PROSTÉHO BETONU C25/30</t>
  </si>
  <si>
    <t>Lože z betonu C25/30 nXF4 tl. 0,15 m pod obklad lomovým kamenem a žlabové tvárnice 0,10 m. Výměra odečtena digitálně z výkresu příčného řezu D.1.1.2.3 a situace D.1.1.2.1</t>
  </si>
  <si>
    <t>lomový kámen: 
km 4,420: 2*0,15=0,300 [A] 
km 5,491: 1*0,15=0,150 [B] 
km 5,448: 1*0,15=0,150 [C] 
km 8,579: 2*0,15=0,300 [D] 
bet žlab: 
úsek č. 4: 60*0,07=4,200 [E] 
úsek č. 6: 70,5*0,07=4,935 [F] 
Celkem: A+B+C+D+E+F=10,035 [G]</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</si>
  <si>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</si>
  <si>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t>
  </si>
  <si>
    <t>45157</t>
  </si>
  <si>
    <t>PODKLADNÍ A VÝPLŇOVÉ VRSTVY Z KAMENIVA TĚŽENÉHO</t>
  </si>
  <si>
    <t>Podsyp ze štěrkopísku ŠP v tl. 0,1m. Dosypání štěrkopísku u zasakovacího příkopu.  
Výměra odečtena digitálně z výkresu příčného řezu D.1.1.2.3 a situace D.1.1.2.1</t>
  </si>
  <si>
    <t>zatrubněný příkop km 6,475 - 6,656: 1*0,1*183=18,300 [A] 
zasakovací příkop: 
úsek č. 4: 0,35*(20+46)=23,100 [B] 
úsek č. 5: 0,35*(235+221+200+85+135+119,5+103)=384,475 [C] 
úsek č. 7: 0,35*(230,5+100+123+59+46,5+180+64,5+78,5)=308,700 [D] 
úsek č. 8: 0,35*(26+21)=16,450 [E] 
Celkem: A+B+C+D+E=751,025 [F]</t>
  </si>
  <si>
    <t>45</t>
  </si>
  <si>
    <t>465512</t>
  </si>
  <si>
    <t>DLAŽBY Z LOMOVÉHO KAMENE NA MC</t>
  </si>
  <si>
    <t>Zpevnění u vyústění drenáže do příkopu. Lomový kámen tl. 200mm včetně vyspárování cementovou maltou M25-XF4, Výměra odečtena ze situace D.1.1.2.1</t>
  </si>
  <si>
    <t>km 4,420: 2*0,2=0,400 [A] 
km 5,491: 1*0,2=0,200 [B] 
km 5,448: 1*0,2=0,200 [C] 
km 8,579: 2*0,2=0,400 [D] 
Celkem: A+B+C+D=1,200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</si>
  <si>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</si>
  <si>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</si>
  <si>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46</t>
  </si>
  <si>
    <t>56330</t>
  </si>
  <si>
    <t>VOZOVKOVÉ VRSTVY ZE ŠTĚRKODRTI</t>
  </si>
  <si>
    <t>Štěrkodrť ŠDa 0/32, tl. 250mm. Plocha odečtena digitálně ze situace D.1.1.2.1. Koeficient 1,15 vyjadřuje přesah vrstev viz detail ukončení vrstev ve výkresu D.1.1.2.3</t>
  </si>
  <si>
    <t>kce č. 4: 11079*0,25*1,15=3 185,213 [A] 
zřízení potrubí v km 4,235: 31*0,25=7,750 [B] 
zřízení potrubí v km 8,580: 6*1,5*0,25=2,250 [C] 
Celkem: A+B+C=3 195,213 [D]</t>
  </si>
  <si>
    <t>- dodání kameniva předepsané kvality a zrnitosti  
- rozprostření a zhutnění vrstvy v předepsané tloušťce  
- zřízení vrstvy bez rozlišení šířky, pokládání vrstvy po etapách  
- nezahrnuje postřiky, nátěry</t>
  </si>
  <si>
    <t>47</t>
  </si>
  <si>
    <t>Sanace podkladní vrstvy při nedodržení Edef2min=60MPa. Štěrkodrť ŠDa 0/32, tl. 250mm. Plocha odečtena digitálně z řezu D.1.1.2.3 a délky odečteny digitálně ze situace D.1.1.2.1. Položka bude čerpána dle skutečnosti se souhlasem investora.</t>
  </si>
  <si>
    <t>kce č. 4 s trativodem na jedné straně: 1,75*(195+55+52+50)=616,000 [A] 
kce č. 4 s trativodem na obou stranách: 1,3*(378+380+652)=1 833,000 [B] 
kce č. 4 bez trativodu: 2,1*(45+10+15+50+35)=325,500 [C] 
zřízení potrubí v km 4,235: 31*0,25=7,750 [D] 
zřízení potrubí v km 8,580: 6*1,5*0,25=2,250 [E] 
Celkem: A+B+C+D+E=2 784,500 [F]</t>
  </si>
  <si>
    <t>48</t>
  </si>
  <si>
    <t>Štěrkodrť ŠDa 0/32 jako vrstvy sanace krajů vozovky v tl. 200 a 220 mm ve dvou vrstvách. Smícháno s recyklátem v poměru 60:40. Plocha odečtena digitálně z řezu D.1.1.2.3 a délky odečteny digitálně ze situace D.1.1.2.1.</t>
  </si>
  <si>
    <t>kce č. 5: 1,0*1050*2*0,6=1 260,000 [A] 
kce č. 6: 1,0*167*2*0,6=200,400 [B] 
kce č. 7: 1,0*1301*2*0,6=1 561,200 [C] 
kce č. 8: 1,0*375*2*0,6=450,000 [D] 
Celkem: A+B+C+D=3 471,600 [E]</t>
  </si>
  <si>
    <t>49</t>
  </si>
  <si>
    <t>Podkladní vrstva pro opravu stávajícího asf. chodníku v šířce 1,0m v případě poškození nebo vypadnutí stávající obruby v průběhu stavby. ŠDa 0/32 v tl. 200mm. Délky odměřeny digitálně ze Situace D.1.1.2.1. Položka bude čerpána dle skutečnosti se souhlasem investora.</t>
  </si>
  <si>
    <t>úsek č. 8: 35*0,2*1=7,000 [A]</t>
  </si>
  <si>
    <t>50</t>
  </si>
  <si>
    <t>56360</t>
  </si>
  <si>
    <t>VOZOVKOVÉ VRSTVY Z RECYKLOVANÉHO MATERIÁLU</t>
  </si>
  <si>
    <t>Recyklát do sanace kraje vozovky poměr 40:60, tl. 200mm a 220mm ve dvou vrstvách. Plocha odečtena digitálně z řezu D.1.1.2.3 a délky odečteny digitálně ze situace D.1.1.2.1.</t>
  </si>
  <si>
    <t>kce č. 5: 1,0*1050*2*0,4=840,000 [A] 
kce č. 6: 1,0*167*2*0,4=133,600 [B] 
kce č. 7: 1,0*1301*2*0,4=1 040,800 [C] 
kce č. 8: 1,0*375*2*0,4=300,000 [D] 
Celkem: A+B+C+D=2 314,400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</si>
  <si>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</si>
  <si>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</si>
  <si>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56365</t>
  </si>
  <si>
    <t>VOZOVKOVÉ VRSTVY Z RECYKLOVANÉHO MATERIÁLU TL DO 250MM</t>
  </si>
  <si>
    <t>Křižovatka z vyfrézovaného materiálu nebo štěrkodrti 0/32, tl. 250mm. Plocha odměřena digitálně ze situace D.1.1.2.1.</t>
  </si>
  <si>
    <t>km 5,420: 40,5=40,500 [A]</t>
  </si>
  <si>
    <t>52</t>
  </si>
  <si>
    <t>567336</t>
  </si>
  <si>
    <t>VRSTVY PRO OBNOVU A OPRAVY Z RECYKL MATERIÁLU TL DO 150MM</t>
  </si>
  <si>
    <t>Dosypání chodníku kamenivem při výměněně obruby km 4,813 - 4,837. Délky odměřeny digitálně ze Situace D.1.1.2.1. Položka bude čerpána dle skutečnosti se souhlasem investora.</t>
  </si>
  <si>
    <t>24=24,000 [A]</t>
  </si>
  <si>
    <t>53</t>
  </si>
  <si>
    <t>56960</t>
  </si>
  <si>
    <t>ZPEVNĚNÍ KRAJNIC Z RECYKLOVANÉHO MATERIÁLU</t>
  </si>
  <si>
    <t>Nezpevněná krajnice z vyfrézovaného materiálu tl. 150mm. Délky odečteny ze Situace D1.1.2.1, plocha odměřena z příčného řezu D.1.1.2.3</t>
  </si>
  <si>
    <t>šířka 0,5m: 
úsek č. 5: (135+16+33+70+25)*0,08=22,320 [A] 
šířka 0,75m: 
úsek č. 4: (37+29+12+105+9+35+17+2+89+32+23+47+46+2+3+37)*0,12=63,000 [B] 
úsek č. 5: (5+234+220+197+4+106+67+34+5+146+96+6+184+120+105)*0,12=183,480 [C] 
úsek č. 6: (150+24+25+41+9+7+22+11+21)*0,12=37,200 [D] 
úsek č. 7: (13+105+139+5+282+104+185+49+38+180+21+18+3+224+37+240+484+142+81+32+14)*0,12=287,520 [E] 
úsek č. 8: (63+91+36+40+49+79+83)*0,12=52,920 [F] 
šířka 1,5m: 
úsek č. 5: (50+20+63+29)*0,23=37,260 [G] 
Celkem: A+B+C+D+E+F+G=683,700 [H]</t>
  </si>
  <si>
    <t>54</t>
  </si>
  <si>
    <t>572123</t>
  </si>
  <si>
    <t>INFILTRAČNÍ POSTŘIK Z EMULZE DO 1,0KG/M2</t>
  </si>
  <si>
    <t>Infiltrační postřik modif. asf. emulzí PI - CP4, 0,6kg/m2. Naneseno na vrstvu ŠD. Plocha odečtena digitálně ze situace D.1.1.2.1. Koeficient 1,1 vyjadřuje přesah vrstev viz detail ukončení vrstev ve výkresu D.1.1.2.3</t>
  </si>
  <si>
    <t>kce č. 4: 11079*1,1=12 186,900 [A] 
zřízení potrubí v km 4,235: 31=31,000 [B] 
zřízení potrubí v km 8,580: 6*2=12,000 [C] 
Celkem: A+B+C=12 229,900 [D]</t>
  </si>
  <si>
    <t>- dodání všech předepsaných materiálů pro postřiky v předepsaném množství  
- provedení dle předepsaného technologického předpisu  
- zřízení vrstvy bez rozlišení šířky, pokládání vrstvy po etapách  
- úpravu napojení, ukončení</t>
  </si>
  <si>
    <t>55</t>
  </si>
  <si>
    <t>572214</t>
  </si>
  <si>
    <t>SPOJOVACÍ POSTŘIK Z MODIFIK EMULZE DO 0,5KG/M2</t>
  </si>
  <si>
    <t>Spojovací postřik modifik. asf. emulzí PS - CP, 0,3 kg/m2. Plocha odečtena digitálně ze situace D.1.1.2.1. Naneseno na vrstvu ACL. Koeficient 1,025 vyjadřuje přesah vrstev viz detail ukončení vrstev ve výkresu D.1.1.2.3</t>
  </si>
  <si>
    <t>kce č. 4: 11079*1,025=11 355,975 [A] 
kce č. 5: 6222*1,025=6 377,550 [B] 
kce č. 6: 1002*1,025=1 027,050 [C] 
kce č. 7: 7800*1,025=7 995,000 [D] 
kce č. 8: 2286*1,025=2 343,150 [E] 
napojení po hranu křižovatky: 
úsek č. 4: (26,2+16,4+12,6+8,3+14,4+174,5+55,3+7,6+8,5+10,9)*1,025=343,068 [F] 
Celkem: A+B+C+D+E+F=29 441,793 [G]</t>
  </si>
  <si>
    <t>56</t>
  </si>
  <si>
    <t>Spojovací postřik modifik. asf. emulzí PS - CP 0,4 kg/m2. Plocha odečtena digitálně ze situace D.1.1.2.1. Naneseno na vrstvu ACP případně na vyfrézovaný povrch. Koeficient 1,05 vyjadřuje přesah vrstev viz detail ukončení vrstev ve výkresu D.1.1.2.3</t>
  </si>
  <si>
    <t>kce č. 4: 11079*1,05=11 632,950 [A] 
kce č. 5: 6222*1,05=6 533,100 [B] 
kce č. 6: 1002*1,05=1 052,100 [C] 
kce č. 7: 7800*1,05=8 190,000 [D] 
kce č. 8: 2286*1,05=2 400,300 [E] 
napojení po hranu křižovatky: 
úsek č. 4: (26,2+16,4+12,6+8,3+14,4+174,5+55,3+7,6+8,5+10,9)*1,05=351,435 [F] 
Celkem: A+B+C+D+E+F=30 159,885 [G]</t>
  </si>
  <si>
    <t>57</t>
  </si>
  <si>
    <t>Oprava dle TP 115. Spojovací postřik modifik. asf. emulzí PS - CP 0,3 kg/m2. Předpoklad 5% z plochy úseku č. 5 až 8. Položka bude čerpána dle skutečnosti se souhlasem investora.</t>
  </si>
  <si>
    <t>(6222+1002+7800+2286)*0,05=865,500 [A]</t>
  </si>
  <si>
    <t>58</t>
  </si>
  <si>
    <t>57475</t>
  </si>
  <si>
    <t>VOZOVKOVÉ VÝZTUŽNÉ VRSTVY Z GEOMŘÍŽOVINY</t>
  </si>
  <si>
    <t>Kompozit složený ze skelných vláken. Pevnost v tahu min. 100 kN/m v obou směrech (může být užito např. geomříže v pevností v tahu 115x215 kN/m (MD x CD)). Při sanaci kraje vozocky. Plocha odečtena digitálně ze situace D.1.1.2.1 a řezu D.1.1.2.3.</t>
  </si>
  <si>
    <t>3165*2*2=12 660,000 [A]</t>
  </si>
  <si>
    <t>- dodání geomříže v požadované kvalitě a v množství včetně přesahů (přesahy započteny v jednotkové ceně)  
- očištění podkladu  
- pokládka geomříže dle předepsaného technologického předpisu</t>
  </si>
  <si>
    <t>59</t>
  </si>
  <si>
    <t>Oprava dle TP 115. Kompozit složený ze skelných vláken. Pevnost v tahu min. 100 kN/m v obou směrech (může být užito např. geomříže v pevností v tahu 115x215 kN/m (MD x CD)). Pro opravy poruch širokých a rozvětvených trhlin na asfaltovém souvrství. Předpoklad 5% z plochy úseku č. 5 až 8. Položka bude čerpána dle skutečnosti se souhlasem investora.</t>
  </si>
  <si>
    <t>60</t>
  </si>
  <si>
    <t>574A34</t>
  </si>
  <si>
    <t>ASFALTOVÝ BETON PRO OBRUSNÉ VRSTVY ACO 11+, 11S TL. 40MM</t>
  </si>
  <si>
    <t>Asfaltový beton pro obrusné vrstvy ACO 11+ 50/70, tl. 40mm. Plocha odečtena digitálně ze situace D.1.1.2.1</t>
  </si>
  <si>
    <t>kce č. 4: 11079=11 079,000 [A] 
kce č. 5: 6222=6 222,000 [B] 
kce č. 6: 1002=1 002,000 [C] 
kce č. 7: 7800=7 800,000 [D] 
kce č. 8: 2286=2 286,000 [E] 
napojení po hranu křižovatky: 
úsek č. 4: 26,2+16,4+12,6+8,3+14,4+174,5+55,3+7,6+8,5+10,9=334,700 [F] 
Celkem: A+B+C+D+E+F=28 723,700 [G]</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</si>
  <si>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</si>
  <si>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61</t>
  </si>
  <si>
    <t>574C56</t>
  </si>
  <si>
    <t>ASFALTOVÝ BETON PRO LOŽNÍ VRSTVY ACL 16+, 16S TL. 60MM</t>
  </si>
  <si>
    <t>Asf. beton pro ložní vrstvy ACL 16+ 50/70, tl. 60mm. Plocha odečtena digitálně ze situace D.1.1.2.1. Koeficient 1,025 vyjadřuje přesah vrstev viz detail ukončení vrstev ve výkresu D.1.1.2.3</t>
  </si>
  <si>
    <t>kce č. 4: 11079*1,025=11 355,975 [A] 
napojení po hranu křižovatky: 
úsek č. 4: (26,2+16,4+12,6+8,3+14,4+174,5+55,3+7,6+8,5+10,9)*1,025=343,068 [B] 
Celkem: A+B=11 699,043 [C]</t>
  </si>
  <si>
    <t>62</t>
  </si>
  <si>
    <t>574C66</t>
  </si>
  <si>
    <t>ASFALTOVÝ BETON PRO LOŽNÍ VRSTVY ACL 16+, 16S TL. 70MM</t>
  </si>
  <si>
    <t>Asf. beton pro ložní vrstvy ACL 16+ 50/70, tl. 70mm. Plocha odečtena digitálně ze situace D.1.1.2.1. Koeficient 1,025 vyjadřuje přesah vrstev viz detail ukončení vrstev ve výkresu D.1.1.2.3</t>
  </si>
  <si>
    <t>kce č. 5: 6222*1,025=6 377,550 [A] 
kce č. 6: 1002*1,025=1 027,050 [B] 
kce č. 7: 7800*1,025=7 995,000 [C] 
kce č. 8: 2286*1,025=2 343,150 [D] 
Celkem: A+B+C+D=17 742,750 [E]</t>
  </si>
  <si>
    <t>63</t>
  </si>
  <si>
    <t>574E46</t>
  </si>
  <si>
    <t>ASFALTOVÝ BETON PRO PODKLADNÍ VRSTVY ACP 16+, 16S TL. 50MM</t>
  </si>
  <si>
    <t>Asf. beton pro podkladní vrstvy ACP 16+ 50/70, tl. 50mm. Plocha odečtena digitálně ze situace D.1.1.2.1. Koeficient 1,05 vyjadřuje přesah vrstev viz detail ukončení vrstev ve výkresu D.1.1.2.3</t>
  </si>
  <si>
    <t>kce č. 4: 11079*1,05=11 632,950 [A] 
zřízení potrubí v km 4,235: 31=31,000 [B] 
Celkem: A+B=11 663,950 [C]</t>
  </si>
  <si>
    <t>64</t>
  </si>
  <si>
    <t>574E76</t>
  </si>
  <si>
    <t>ASFALTOVÝ BETON PRO PODKLADNÍ VRSTVY ACP 16+, 16S TL. 80MM</t>
  </si>
  <si>
    <t>Sanace kraje vozovky provedena na konstrukci č. 5; č.6; č. 7 a č.8 v celé délce po obou stranách. Asf. beton pro podkladní vrstvy ACP 16+ 50/70, tl. 80mm. Plocha odečtena digitálně ze situace D.1.1.2.1 a řezu D.1.1.2.3.</t>
  </si>
  <si>
    <t>kce č. 5: 2,2*1050*2=4 620,000 [A] 
kce č. 6: 2,2*167*2=734,800 [B] 
kce č. 7: 2,2*1301*2=5 724,400 [C] 
kce č. 8: 2,2*375*2=1 650,000 [D] 
zřízení potrubí v km 8,580: 6*2=12,000 [E] 
Celkem: A+B+C+D+E=12 741,200 [F]</t>
  </si>
  <si>
    <t>65</t>
  </si>
  <si>
    <t>57621</t>
  </si>
  <si>
    <t>POSYP KAMENIVEM DRCENÝM 5KG/M2</t>
  </si>
  <si>
    <t>Posyp infiltračního postřiku drceným kamenicem fr. 2/4, 2,0kg/m2. Plocha odečtena digitálně ze situace C.1.2.1.</t>
  </si>
  <si>
    <t>- dodání kameniva předepsané kvality a zrnitosti  
- posyp předepsaným množstvím</t>
  </si>
  <si>
    <t>66</t>
  </si>
  <si>
    <t>5774EG</t>
  </si>
  <si>
    <t>VRSTVY PRO OBNOVU A OPRAVY Z ASF BETONU ACP 16+, 16S</t>
  </si>
  <si>
    <t>Oprava dle TP 115. Asf. beton pro podkladní vrstvy ACP 16+ 50/70, tl. 50mm. Předpoklad 5% z plochy úseku č. 5 až 8. Položka bude čerpána dle skutečnosti se souhlasem investora.</t>
  </si>
  <si>
    <t>((6222+1002+7800+2286)*0,05)*0,05=43,275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</si>
  <si>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</si>
  <si>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67</t>
  </si>
  <si>
    <t>577A2</t>
  </si>
  <si>
    <t>VÝSPRAVA TRHLIN ASFALTOVOU ZÁLIVKOU MODIFIK</t>
  </si>
  <si>
    <t>Sanace podkladních vrstev asfaltových, oprava úzkých trhlin, širokých trhlin a trhlin rozvětvených (oprava dle TP 115). Položka bude čerpána na základě skutečnosti a pouze se souhlasem TDI a investora. Komůrka šířky 30 až 50 mm a hloubky 50 mm. Vyplň modifikovanou asfaltovou hmotou za horka po vrstvách cca 10 mm s prosypáním horkým kamenivem frakce 4/8. Položka včetně podrcení kamenivem frakce 2/4 do nivelety přilehlé vrstvy. Modifikovaná asfaltová hmota musí mít parametry splňující požadavky dle ČSN EN 14188-1.   
Položka včetně penetračních adhezních nátěrů. Kompletní dodávka.</t>
  </si>
  <si>
    <t>- vyfrézování drážky šířky do 20mm hloubky do 40mm  
- vyčištění  
- nátěr  
- výplň předepsanou zálivkovou hmotou</t>
  </si>
  <si>
    <t>68</t>
  </si>
  <si>
    <t>58222</t>
  </si>
  <si>
    <t>DLÁŽDĚNÉ KRYTY Z DROBNÝCH KOSTEK DO LOŽE Z MC</t>
  </si>
  <si>
    <t>Dlážděný kryt, dlážděný žlab, žulová dvojlinka z kostek 8-10, spárované cem. maltou M25-XF4. Jsou uloženy do betonového lože tl. 0,1 m z betonu C20/25 nXF3. Plocha odečtena digitálně ze situace D.1.1.2.1.</t>
  </si>
  <si>
    <t>žlab km 4,378 - 4,393: 17,5*0,5=8,750 [A] 
žlab km 4,004 - 4,040: 36*0,5=18,000 [B] 
dvojlinka š. 0,25m: (348,5-78)+387+71,5+450+358,5+380+31,5=1 949,000 [C] 
Celkem: A+B+C=1 975,750 [D]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</si>
  <si>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</si>
  <si>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69</t>
  </si>
  <si>
    <t>587202</t>
  </si>
  <si>
    <t>PŘEDLÁŽDĚNÍ KRYTU Z DROBNÝCH KOSTEK</t>
  </si>
  <si>
    <t>Předláždění stávající žulové dvojlinky. Plocha odměřena digitálně ze Situace D.1.1.2.1</t>
  </si>
  <si>
    <t>km 4,700 - 4,778: 78*0,25=19,500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</si>
  <si>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</si>
  <si>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t>
  </si>
  <si>
    <t>58920</t>
  </si>
  <si>
    <t>VÝPLŇ SPAR MODIFIKOVANÝM ASFALTEM</t>
  </si>
  <si>
    <t>Zalití spár asf. zálivkou. Výměry odečteny ze situace D.1.1.2.1.</t>
  </si>
  <si>
    <t>napojení po hranu křižovatky: 
úsek č. 4: 5,9+9,7+11,8+6,9+17,9+14,7+55,3+7,6+8,5+7,4+5,5=151,200 [A] 
napojení na stávající asf: 
úsek č. 4: 6+6=12,000 [B] 
podél obrub, případně dvojlinky 
úsek č. 4: 63+128+110+29+197+10+71,5+192+10+149,5+47,5+108+380+51,5+12,5+192+57+10+60+240,5+95+12+12+135+24=2 397,000 [C] 
úsek č. 5: 12=12,000 [D] 
úsek č. 6: 22=22,000 [E] 
úsek č. 8: 23,5+68+102,5+35=229,000 [F] 
středová spára: 4540,5=4 540,500 [G] 
Celkem: A+B+C+D+E+F+G=7 363,700 [H]</t>
  </si>
  <si>
    <t>položka zahrnuje:  
- dodávku předepsaného materiálu  
- vyčištění a výplň spar tímto materiálem</t>
  </si>
  <si>
    <t>Potrubí</t>
  </si>
  <si>
    <t>71</t>
  </si>
  <si>
    <t>87433</t>
  </si>
  <si>
    <t>POTRUBÍ Z TRUB PLASTOVÝCH ODPADNÍCH DN DO 150MM</t>
  </si>
  <si>
    <t>Přípojky z PP trub DN 150 včetně pískového lože. Výměry odečteny ze situace D.1.1.2.1.</t>
  </si>
  <si>
    <t>2,5+2,5+22+6+6+6+6+6+30+1+1+1+1,5+1+2+1+1+6+1+1+1+4+1+1+1+1+1+1+1+1+1+2+1+1+7,5+1+1+1=133,000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</si>
  <si>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</si>
  <si>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72</t>
  </si>
  <si>
    <t>87434</t>
  </si>
  <si>
    <t>POTRUBÍ Z TRUB PLASTOVÝCH ODPADNÍCH DN DO 200MM</t>
  </si>
  <si>
    <t>Přípojky z PP trub DN 200 včetně pískového lože. Výměry odečteny ze situace D.1.1.2.1.</t>
  </si>
  <si>
    <t>2+2+2+3+8,5+64=81,500 [A]</t>
  </si>
  <si>
    <t>73</t>
  </si>
  <si>
    <t>874343</t>
  </si>
  <si>
    <t>POTRUBÍ Z TRUB PLAST ODPAD DN DO 200MM BEZVÝKOP TECHNOLOGIÍ</t>
  </si>
  <si>
    <t>Protlačení přípojky km 4,360. Výměry odečteny ze situace D.1.1.2.1.</t>
  </si>
  <si>
    <t>5=5,000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</si>
  <si>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event. nutnou úpravu vstupní a výstupní šachty včetně nezbytných zemních prací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zahrnují i práce spojené s nutnými obtoky, převáděním a čerpáním vody  
nezahrnuje zkoušky vodotěsnosti a televizní prohlídku</t>
  </si>
  <si>
    <t>74</t>
  </si>
  <si>
    <t>894146</t>
  </si>
  <si>
    <t>ŠACHTY KANALIZAČNÍ Z BETON DÍLCŮ NA POTRUBÍ DN DO 400MM</t>
  </si>
  <si>
    <t>Kontrolní bet. šachta. Výkop pro šachtu je započítán v pol. č. 13273 v rámci výkopu pro umístění potrubí. Počet odečten digitálně ze situace D.1.1.2.1.</t>
  </si>
  <si>
    <t>zatrubněný příkop km 6,475 - 6,656: 3=3,000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</si>
  <si>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</si>
  <si>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75</t>
  </si>
  <si>
    <t>894846</t>
  </si>
  <si>
    <t>ŠACHTY KANALIZAČNÍ PLASTOVÉ D 400MM</t>
  </si>
  <si>
    <t>Nové šachty DN400. Výměry odečteny ze situace D.1.1.2.1.</t>
  </si>
  <si>
    <t>9=9,000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</si>
  <si>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</si>
  <si>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76</t>
  </si>
  <si>
    <t>89712</t>
  </si>
  <si>
    <t>VPUSŤ KANALIZAČNÍ ULIČNÍ KOMPLETNÍ Z BETONOVÝCH DÍLCŮ</t>
  </si>
  <si>
    <t>Nové ul. vpusti. Výměry odečteny ze situace D.1.1.2.1.</t>
  </si>
  <si>
    <t>44=44,000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</si>
  <si>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</si>
  <si>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77</t>
  </si>
  <si>
    <t>89721</t>
  </si>
  <si>
    <t>VPUSŤ KANALIZAČNÍ HORSKÁ KOMPLETNÍ MONOLITICKÁ BETONOVÁ</t>
  </si>
  <si>
    <t>Betonová horská vpust, napojení na zatrubnění DN 400. Výkres horských vpustí viz D.1.1.2.9.</t>
  </si>
  <si>
    <t>zatrubněný příkop km 6,475 - 6,656: 2=2,000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</si>
  <si>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</si>
  <si>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78</t>
  </si>
  <si>
    <t>899122</t>
  </si>
  <si>
    <t>MŘÍŽE LITINOVÉ SAMOSTATNÉ</t>
  </si>
  <si>
    <t>Litinový poklop D400 o rozměrech 500x500mm otevíratelný, uzamykatelný   
Bude čerpáno dle skutečnosti a požadavku TDI.</t>
  </si>
  <si>
    <t>Položka zahrnuje dodávku a osazení předepsané mříže včetně rámu</t>
  </si>
  <si>
    <t>79</t>
  </si>
  <si>
    <t>89921</t>
  </si>
  <si>
    <t>VÝŠKOVÁ ÚPRAVA POKLOPŮ</t>
  </si>
  <si>
    <t>22=22,000 [A]</t>
  </si>
  <si>
    <t>- položka výškové úpravy zahrnuje všechny nutné práce a materiály pro zvýšení nebo snížení zařízení (včetně nutné úpravy stávajícího povrchu vozovky nebo chodníku).</t>
  </si>
  <si>
    <t>80</t>
  </si>
  <si>
    <t>89923</t>
  </si>
  <si>
    <t>VÝŠKOVÁ ÚPRAVA KRYCÍCH HRNCŮ</t>
  </si>
  <si>
    <t>50=50,000 [A]</t>
  </si>
  <si>
    <t>Ostatní konstrukce a práce</t>
  </si>
  <si>
    <t>81</t>
  </si>
  <si>
    <t>9113A1</t>
  </si>
  <si>
    <t>SVODIDLO OCEL SILNIČ JEDNOSTR, ÚROVEŇ ZADRŽ N1, N2 - DODÁVKA A MONTÁŽ</t>
  </si>
  <si>
    <t>Ocelové jednostranné svodidlo NH4/N2 včetně osazení. Délky odečteny digitálně ze situace D.1.1.2.1.</t>
  </si>
  <si>
    <t>km 6,029 - 6,074: 45+60=105,000 [A] 
km 6,284 - 6,462: 133+33+35+68+54=323,000 [B] 
Celkem: A+B=428,000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</si>
  <si>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</si>
  <si>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82</t>
  </si>
  <si>
    <t>9113A3</t>
  </si>
  <si>
    <t>SVODIDLO OCEL SILNIČ JEDNOSTR, ÚROVEŇ ZADRŽ N1, N2 - DEMONTÁŽ S PŘESUNEM</t>
  </si>
  <si>
    <t>Demontáž stávajícího svodidla. Délky odečteny digitálně ze situace D.1.1.2.1.</t>
  </si>
  <si>
    <t>km 6,284 - 6,462: 182+115+53=350,000 [A]</t>
  </si>
  <si>
    <t>položka zahrnuje:  
- demontáž a odstranění zařízení  
- jeho odvoz na předepsané místo</t>
  </si>
  <si>
    <t>83</t>
  </si>
  <si>
    <t>91228</t>
  </si>
  <si>
    <t>SMĚROVÉ SLOUPKY Z PLAST HMOT VČETNĚ ODRAZNÉHO PÁSKU</t>
  </si>
  <si>
    <t>Typ Z11a a Z11b ve vzájemných vzdálenostech dle TP 58</t>
  </si>
  <si>
    <t>Z11a a Z11b: 208=208,000 [A] 
Z11g: 18=18,000 [B] 
Celkem: A+B=226,000 [C]</t>
  </si>
  <si>
    <t>položka zahrnuje:  
- dodání a osazení sloupku včetně nutných zemních prací  
- vnitrostaveništní a mimostaveništní doprava  
- odrazky plastové nebo z retroreflexní fólie</t>
  </si>
  <si>
    <t>84</t>
  </si>
  <si>
    <t>912283</t>
  </si>
  <si>
    <t>SMĚROVÉ SLOUPKY Z PLAST HMOT - DEMONTÁŽ A ODVOZ</t>
  </si>
  <si>
    <t>Odstranění stávajících směrových sloupků Z11a  a Z11b. Počet odpovídá stávajícímu stavu.</t>
  </si>
  <si>
    <t>60=60,000 [A]</t>
  </si>
  <si>
    <t>položka zahrnuje demontáž stávajícího sloupku, jeho odvoz do skladu nebo na skládku</t>
  </si>
  <si>
    <t>85</t>
  </si>
  <si>
    <t>91238</t>
  </si>
  <si>
    <t>SMĚROVÉ SLOUPKY Z PLAST HMOT - NÁSTAVCE NA SVODIDLA VČETNĚ ODRAZNÉHO PÁSKU</t>
  </si>
  <si>
    <t>Z11a a Z11b umístěné na svodidlech</t>
  </si>
  <si>
    <t>30=30,000 [A]</t>
  </si>
  <si>
    <t>86</t>
  </si>
  <si>
    <t>91297</t>
  </si>
  <si>
    <t>DOPRAVNÍ ZRCADLO</t>
  </si>
  <si>
    <t>Včetně upevňovacích prvků a osazení  
Provedeno dle výkresu Situace dopravního značení D.1.1.2.5</t>
  </si>
  <si>
    <t>položka zahrnuje:  
- dodání a osazení zrcadla včetně nutných zemních prací  
- předepsaná povrchová úprava  
- vnitrostaveništní a mimostaveništní doprava  
- odrazky plastové nebo z retroreflexní fólie.</t>
  </si>
  <si>
    <t>87</t>
  </si>
  <si>
    <t>914131</t>
  </si>
  <si>
    <t>DOPRAVNÍ ZNAČKY ZÁKLADNÍ VELIKOSTI OCELOVÉ FÓLIE TŘ 2 - DODÁVKA A MONTÁŽ</t>
  </si>
  <si>
    <t>Včetně upevňovacích prvků a osazení  
IZ4a - 7x; IZ4b - 7x; P6 - 6x; P4 - 12x; P2 - 13x; P1 - 1x; B1 - 1x; B2 - 1x; B4 - 1x; B13 - 2x; B28 - 1x; B20a -  2x; E2a - 2x; E2b - 5x; E13 - 3x; IP10a - 1x; A32a - 4x; A31a - 8x; A31b - 6x; A31c - 6x; A30 - 8x; A12 - 2x; A11 - 2x; IS3d - 7x; IS3c - 1x; IS3b- 2x; IS3a - 1x; IS24b - 4x;   
Provedeno dle výkresu Situace dopravního značení D.1.1.2.5</t>
  </si>
  <si>
    <t>136=136,000 [A]</t>
  </si>
  <si>
    <t>položka zahrnuje:  
- dodávku a montáž značek v požadovaném provedení</t>
  </si>
  <si>
    <t>88</t>
  </si>
  <si>
    <t>914133</t>
  </si>
  <si>
    <t>DOPRAVNÍ ZNAČKY ZÁKLADNÍ VELIKOSTI OCELOVÉ FÓLIE TŘ 2 - DEMONTÁŽ</t>
  </si>
  <si>
    <t>Odstranění nevyhovujících stávajících SDZ, včetně skládkovného   
IZ4a - 4x; IZ4b - 4x; IZ8a - 2x; P6 - 4x; P4 - 7x; P2 - 11x; P1 - 1x; DZ - 5x; B4 - 1x; B13 - 4x; B28 - 1x; B20a -  2x; E2b - 6x; E13 - 5x; IP11a - 1x; A32a - 4x;  31a - 8x; A31b - 8x; A31c - 8x; A30 - 8x; A12 - 2x; A11 - 2x; A7a - 1x; IS3d - 7x; IS3c - 1x; IS3b- 4x; IS3a - 1x; IS23 - 1x; IS24b - 2x; IS12a - 3x; IS12b - 3x;  
Provedeno dle výkresu Situace dopravního značení D.1.1.2.5</t>
  </si>
  <si>
    <t>121=121,000 [A]</t>
  </si>
  <si>
    <t>Položka zahrnuje odstranění, demontáž a odklizení materiálu s odvozem na předepsané místo</t>
  </si>
  <si>
    <t>89</t>
  </si>
  <si>
    <t>914431</t>
  </si>
  <si>
    <t>DOPRAVNÍ ZNAČKY 100X150CM OCELOVÉ FÓLIE TŘ 2 - DODÁVKA A MONTÁŽ</t>
  </si>
  <si>
    <t>Včetně upevňovacích prvků a osazení  
IZ8a - 2x; IS23 - 1x  
Provedeno dle výkresu Situace dopravního značení D.1.1.2.5</t>
  </si>
  <si>
    <t>3=3,000 [A]</t>
  </si>
  <si>
    <t>90</t>
  </si>
  <si>
    <t>914433</t>
  </si>
  <si>
    <t>DOPRAVNÍ ZNAČKY 100X150CM OCELOVÉ FÓLIE TŘ 2 - DEMONTÁŽ</t>
  </si>
  <si>
    <t>Odstranění nevyhovujících stávajících SDZ, včetně skládkovného   
IZ8a - 2x; IS23 - 1x  
Provedeno dle výkresu Situace dopravního značení D.1.1.2.5</t>
  </si>
  <si>
    <t>91</t>
  </si>
  <si>
    <t>914921</t>
  </si>
  <si>
    <t>SLOUPKY A STOJKY DOPRAVNÍCH ZNAČEK Z OCEL TRUBEK DO PATKY - DODÁVKA A MONTÁŽ</t>
  </si>
  <si>
    <t>Z ocel. žárově zinkovaných trubek, včetně upevňovacího zařízení, včetně bet. prefa patky a příruby v patce  
Provedeno dle výkresu Situace dopravního značení D.1.1.2.5</t>
  </si>
  <si>
    <t>85=85,000 [A]</t>
  </si>
  <si>
    <t>položka zahrnuje:  
- sloupky a upevňovací zařízení včetně jejich osazení (betonová patka, zemní práce)</t>
  </si>
  <si>
    <t>92</t>
  </si>
  <si>
    <t>914923</t>
  </si>
  <si>
    <t>SLOUPKY A STOJKY DZ Z OCEL TRUBEK DO PATKY DEMONTÁŽ</t>
  </si>
  <si>
    <t>demontáž stávajících sloupků včetně odstranění bet. patky a zásypu po patce  
Provedeno dle výkresu Situace dopravního značení D.1.1.2.5</t>
  </si>
  <si>
    <t>79=79,000 [A]</t>
  </si>
  <si>
    <t>93</t>
  </si>
  <si>
    <t>915111</t>
  </si>
  <si>
    <t>VODOROVNÉ DOPRAVNÍ ZNAČENÍ BARVOU HLADKÉ - DODÁVKA A POKLÁDKA</t>
  </si>
  <si>
    <t>Bílá barva, předznačení rozpouštědlovou barvou s obsahem sušiny min. 75% nebo vodou ředitelnou barvou, na kterou lze následně aplikovat dlouhoživotný materiál  
Provedeno dle výkresu Situace dopravního značení D.1.1.2.5</t>
  </si>
  <si>
    <t>pol. č. 915211+915231: 753,741+843,625=1 597,366 [A]</t>
  </si>
  <si>
    <t>položka zahrnuje:  
- dodání a pokládku nátěrového materiálu (měří se pouze natíraná plocha)  
- předznačení a reflexní úpravu</t>
  </si>
  <si>
    <t>94</t>
  </si>
  <si>
    <t>915211</t>
  </si>
  <si>
    <t>VODOROVNÉ DOPRAVNÍ ZNAČENÍ PLASTEM HLADKÉ - DODÁVKA A POKLÁDKA</t>
  </si>
  <si>
    <t>Definitivní VDZ plastem  
Provedeno dle výkresu Situace dopravního značení D.1.1.2.5</t>
  </si>
  <si>
    <t>V1a 0,125: (41+66+154+167+105+39+87+49+58+147+22+61+45)*0,125=130,125 [A] 
V2a (3/6)0,125: (70+255+158)*1/3*0,125=20,125 [B] 
V2b (1,5/1,5)0,25: (14+22+16+15+15+15+26+17+22)*0,5*0,25=20,250 [C] 
V2b (3/1,5)0,125: (15+23+18+14+11+16+23+46)*2/3*0,125=13,833 [D] 
V3 (3/1,5) 0,125: (121+80+118)*5/3*0,125=66,458 [E] 
V4 0,125: (41+185+19+54+176+10+69+249+160+43+97+138+234+146+180+24+20+11+26+11+56+72+72+271+14+14+67+236+10+72+14+23+149+21+145+22+57+296+8+164)*0,125=459,500 [F] 
V4 (0,5/0,5) 0,25: (14+14)*0,5*0,25=3,500 [G] 
V4 0,25: 13*0,25=3,250 [H] 
V5 0,5: 4*0,5=2,000 [I] 
V7b 0,5: 28*0,5=14,000 [J] 
V11a: 10,35+10,35=20,700 [K] 
Celkem: A+B+C+D+E+F+G+H+I+J+K=753,741 [L]</t>
  </si>
  <si>
    <t>95</t>
  </si>
  <si>
    <t>915231</t>
  </si>
  <si>
    <t>VODOR DOPRAV ZNAČ PLASTEM PROFIL ZVUČÍCÍ - DOD A POKLÁDKA</t>
  </si>
  <si>
    <t>Bílá barva, předznačení rozpouštědlovou barvou s obsahem sušiny min. 75% nebo vodou ředitelnou barvou, na kterou lze následně aplikovat dlouhoživotný materiál. Profilovaná úprava bude použita v extravilánu.  
Provedeno dle výkresu Situace dopravního značení D.1.1.2.5</t>
  </si>
  <si>
    <t>V1a 0,125: (22+24+5+63+241+683+114+16+266+15+62)*0,125=188,875 [A] 
V2a (3/6)0,125: (14+385+223)*1/3*0,125=25,917 [B]  
V2b (1,5/1,5) 0,25: (17+30+18)*0,5*0,25=8,125 [C] 
V2b (3/1,5)0,125: (20+30+19)*2/3*0,125=5,750 [D] 
V3 (3/1,5) 0,125: 206*5/6*0,125=21,458 [E] 
V4 0,125: (39+114+25+5+63+63+242+596+219+24+246+13+171+12+141+124+13+172+124+16+17+264+267+605+604+284+285)*0,125=593,500 [F] 
Celkem: A+B+C+D+E+F=843,625 [G]</t>
  </si>
  <si>
    <t>96</t>
  </si>
  <si>
    <t>917224</t>
  </si>
  <si>
    <t>SILNIČNÍ A CHODNÍKOVÉ OBRUBY Z BETONOVÝCH OBRUBNÍKŮ ŠÍŘ 150MM</t>
  </si>
  <si>
    <t>Sil. bet. obruby 0,25 x 0,15 x 1,00m a snížené bet. obruby ve vjezdech 0,15 x 0,15 x 1,00 včetně bet. lože C20/25 nXF3 tl. 100mm. Délky odečteny ze situace D.1.1.2.1</t>
  </si>
  <si>
    <t>úsek č. 4: 63+128+110+29+197+10+71,5+192+10+149,5+47,5+108+380+51,5+12,5+192=1 751,500 [A] 
úsek č. 5: 12=12,000 [B] 
úsek č. 6: 22=22,000 [C] 
úsek č. 8: 23,5+68=91,500 [D] 
Celkem: A+B+C+D=1 877,000 [E]</t>
  </si>
  <si>
    <t>Položka zahrnuje:  
dodání a pokládku betonových obrubníků o rozměrech předepsaných zadávací dokumentací  
betonové lože i boční betonovou opěrku.</t>
  </si>
  <si>
    <t>97</t>
  </si>
  <si>
    <t>918346</t>
  </si>
  <si>
    <t>PROPUSTY Z TRUB DN 400MM</t>
  </si>
  <si>
    <t>Plastové trouba DN 400 SN16.  
Výměra odečtena digitálně z výkresu situace D1.1.2.1.</t>
  </si>
  <si>
    <t>zatrubněný příkop km 6,475 - 6,656: 183=183,000 [A]</t>
  </si>
  <si>
    <t>Položka zahrnuje:  
- dodání a položení potrubí z trub z dokumentací předepsaného materiálu a předepsaného průměru  
- případné úpravy trub (zkrácení, šikmé seříznutí)  
Nezahrnuje podkladní vrstvy a obetonování.</t>
  </si>
  <si>
    <t>98</t>
  </si>
  <si>
    <t>919111</t>
  </si>
  <si>
    <t>ŘEZÁNÍ ASFALTOVÉHO KRYTU VOZOVEK TL DO 50MM</t>
  </si>
  <si>
    <t>Řezání asfaltového krytu v napojeních konstrukcí, podél obrub a říms, pracovní spára ACO. Položka bez ohledu na šířku prořezu. Dle výkresu Situace D.1.1.2.1</t>
  </si>
  <si>
    <t>napojení po hranu křižovatky: 
úsek č. 4: 5,9+9,7+11,8+6,9+17,9+14,7+55,3+7,6+8,5+7,4+5,5=151,200 [A] 
napojení na stávající asf: 
úsek č. 4: 6+6=12,000 [B] 
podél obrub, případně dvojlinky 
úsek č. 4: 63+128+110+29+197+10+71,5+192+10+149,5+47,5+108+380+51,5+12,5+192+57+10+60+240,5+95+12+12+135+24=2 397,000 [C] 
úsek č. 5: 12=12,000 [D] 
úsek č. 6: 22=22,000 [E] 
úsek č. 8: 23,5+68+102,5+35=229,000 [F] 
záliv km 4,200 - 4,245: 50=50,000 [G] 
středová spára: 4540,5=4 540,500 [H] 
Celkem: A+B+C+D+E+F+G+H=7 413,700 [I]</t>
  </si>
  <si>
    <t>položka zahrnuje řezání vozovkové vrstvy v předepsané tloušťce, včetně spotřeby vody</t>
  </si>
  <si>
    <t>99</t>
  </si>
  <si>
    <t>935212</t>
  </si>
  <si>
    <t>PŘÍKOPOVÉ ŽLABY Z BETON TVÁRNIC ŠÍŘ DO 600MM DO BETONU TL 100MM</t>
  </si>
  <si>
    <t>Žlabové tvárnice z betonu včetně bet. lože C20/25 nXF3 tl. 100mm š. 600mm.  
Délka odměřena ze Situace D.1.1.2.1</t>
  </si>
  <si>
    <t>úsek č. 4: 4=4,000 [A] 
úsek č. 6: 70,5=70,500 [B] 
Celkem: A+B=74,500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</si>
  <si>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</si>
  <si>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100</t>
  </si>
  <si>
    <t>96687</t>
  </si>
  <si>
    <t>VYBOURÁNÍ ULIČNÍCH VPUSTÍ KOMPLETNÍCH</t>
  </si>
  <si>
    <t>Vybourání stávajících ul. vpustí. Viz Situace D.1.1.2.1. Položka zahrnuje poplatek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</si>
  <si>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</si>
  <si>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101.2</t>
  </si>
  <si>
    <t>Rekonstrukce silnice II/280 - Podporované aktivity vedlejší</t>
  </si>
  <si>
    <t>pol. č. 11332: 146,588*2,5=366,470 [A]</t>
  </si>
  <si>
    <t>Betonové vjezdy předpoklad 2400kg/m3.</t>
  </si>
  <si>
    <t>pol. č. 96715: 5,535*2,4=13,284 [A] 
pol. č. 96611: 7,125*2,4=17,100 [B] 
Celkem: A+B=30,384 [C]</t>
  </si>
  <si>
    <t>Vykopání stávajících podkladních vrstev do hloubky 0,25m. Plocha odkopu odměřena digitálně ze situace D.1.1.2.1.  
Včetně odvozu a uložení na skládku (skládka určena zhotovitelem). Poplatek za skládku započítán v pol. č. 014102.2.</t>
  </si>
  <si>
    <t>km 4,135: 3*0,25=0,750 [A] 
nezpevněné sjezdy: 
úsek č. 4: (15+19,2+7,8+3,5+0,75+3+3+6+4+6+2,5+3+2,5+1+6+2,5+1+2,5+2,5+5+3+2+6+11+3+4+5+7+7+7+1+12+12)*0,25=44,188 [B] 
úsek č. 5: (25+34+9+25+15+7+16)*0,25=32,750 [C] 
úsek č. 6: (7+2+5+4+5+6)*0,25=7,250 [D] 
úsek č. 7: (10+15+15+15+15+15+15+30,6+12+15+15+8+15)*0,25=48,900 [E] 
úsek č. 8: (15+4+6+3,5+2,5+3+12+5)*0,25=12,750 [F] 
Celkem: A+B+C+D+E+F=146,588 [G]</t>
  </si>
  <si>
    <t>451315</t>
  </si>
  <si>
    <t>PODKLADNÍ A VÝPLŇOVÉ VRSTVY Z PROSTÉHO BETONU C30/37</t>
  </si>
  <si>
    <t>Betonové vjezdy z bet. C30/37 nXF4</t>
  </si>
  <si>
    <t>sjezd km 4,790: 6*0,5*0,3=0,900 [A] 
sjezd km 4,827: 7*0,5*0,3=1,050 [B] 
sjezd km 4,850: 0,5*1*0,3=0,150 [C] 
sjezd km 4,955: 6*0,5*0,3=0,900 [D] 
sjezd km 4,925: 5*0,5*0,3=0,750 [G] 
sjezd km 4,815: 4*0,5*0,3=0,600 [H] 
vchod km 4,765: 2*0,5*0,3=0,300 [I] 
Celkem: A+B+C+D+G+H+I=4,650 [J]</t>
  </si>
  <si>
    <t>autobusová zastávka km 4,005 - 4,040: 88*0,25=22,000 [A]</t>
  </si>
  <si>
    <t>56364</t>
  </si>
  <si>
    <t>VOZOVKOVÉ VRSTVY Z RECYKLOVANÉHO MATERIÁLU TL DO 200MM</t>
  </si>
  <si>
    <t>Zásyp za obrubou z vyfrézovaného materiálu tl. 150mm. Délky odečteny ze Situace D.1.1.2.1</t>
  </si>
  <si>
    <t>km 4,020 - 4,071: 1*(51,5+12,5)=64,000 [A]</t>
  </si>
  <si>
    <t>Nezpevněné sjezdy z vyfrézovaného materiálu nebo štěrkodrti 0/32, tl. 250mm. Plocha odměřena digitálně ze situace D.1.1.2.1.</t>
  </si>
  <si>
    <t>úsek č. 4: 15+19,2+7,8+3,5+0,75+3+3+6+4+6+2,5+3+2,5+1+6+2,5+1+2,5+5+2,5+3+2+6+11+3+4+5+7+7+7+1+12+12=176,750 [A] 
úsek č. 5: 25+34+9+25+15+7+16=131,000 [B] 
úsek č. 6: 7+2+5+4+5+6=29,000 [C] 
úsek č. 7: 10+15+15+15+15+15+15+30,6+12+15+15+8+15=195,600 [D] 
úsek č. 8: 15+4+6+3,5+2,5+3+12+5=51,000 [E] 
Celkem: A+B+C+D+E=583,350 [F]</t>
  </si>
  <si>
    <t>Infiltrační postřik modifik. asf. emulzí C 60 BP4, 0,3 kg/m2. Plocha odečtena digitálně ze situace D.1.1.2.1. Naneseno nestmelený podklad. Koeficient 1,05 vyjadřuje přesah vrstev viz detail ukončení vrstev ve výkresu D.1.1.2.3</t>
  </si>
  <si>
    <t>úsek č. 4: (5+15+59+3,5+3,3+8,6+8,3+8,5+8,8+6+11,3)*1,05=144,165 [A] 
úsek č. 5: (11,3+15,6+18,8)*1,05=47,985 [B] 
úsek č. 8: (41,4+58,1)*1,05=104,475 [C] 
Celkem: A+B+C=296,625 [D]</t>
  </si>
  <si>
    <t>Spojovací postřik modifik. asf. emulzí C 60 BP4, 0,3 kg/m2. Plocha odečtena digitálně ze situace D.1.1.2.1. Naneseno na vrstvu ACL. Koeficient 1,025 vyjadřuje přesah vrstev viz detail ukončení vrstev ve výkresu D.1.1.2.3</t>
  </si>
  <si>
    <t>úsek č. 4: (5+15+59+3,5+3,3+8,6+8,3+8,5+8,8+6+11,3)*1,025=140,733 [A] 
úsek č. 5: (11,3+15,6+18,8)*1,025=46,843 [B] 
úsek č. 8: (41,4+58,1)*1,025=101,988 [C] 
Celkem: A+B+C=289,564 [D]</t>
  </si>
  <si>
    <t>Soukromé asfaltové sjezdy, napojení na okolní pozemky. Asfaltový beton pro obrusné vrstvy ACO 11+ 50/70, tl. 40mm. Plocha odměřena digitálně ze Situace D.1.1.2.1</t>
  </si>
  <si>
    <t>úsek č. 4: 5+15+59+3,5+3,3+8,6+8,3+8,5+8,8+6+11,3=137,300 [A] 
úsek č. 5: 11,3+15,6+18,8=45,700 [B] 
úsek č. 8: 41,4+58,1=99,500 [C] 
Celkem: A+B+C=282,500 [D]</t>
  </si>
  <si>
    <t>Přeasfaltování stávajícího asf. chodníku v šířce 1,0m v případě poškození nebo vypadnutí stávající obruby v průběhu stavby. Asfaltový beton pro obrusné vrstvy ACO 11+ 50/70, tl. 40mm. Délky odměřeny digitálně ze Situace D.1.1.2.1. Položka bude čerpána dle skutečnosti se souhlasem investora.</t>
  </si>
  <si>
    <t>úsek č. 8: 35*1=35,000 [A]</t>
  </si>
  <si>
    <t>574C46</t>
  </si>
  <si>
    <t>ASFALTOVÝ BETON PRO LOŽNÍ VRSTVY ACL 16+, 16S TL. 50MM</t>
  </si>
  <si>
    <t>Soukromé asfaltové sjezdy, napojení na okolní pozemky. Asf. beton pro ložní vrstvy ACL 16+ 50/70, tl. 60mm. Plocha odečtena digitálně ze situace D.1.1.2.1. Koeficient 1,025 vyjadřuje přesah vrstev viz detail ukončení vrstev ve výkresu D.1.1.2.3</t>
  </si>
  <si>
    <t>581343</t>
  </si>
  <si>
    <t>CEMENTOBETONOVÝ KRYT JEDNOVRSTVÝ VYZTUŽENÝ TŘ.II TL. DO 200MM</t>
  </si>
  <si>
    <t>Konstrukce autobusové zastávky km 4,005 - 4,040. Cementobetonová deska CB I z bet. C30/37 -XF4 s vloženými 2 vrstvy KARI sítě 100x100x8mm, včetně vytvoření a úpravy spar a povrchu. Plocha odečtena digitálně ze situace D.1.1.2.1</t>
  </si>
  <si>
    <t>autobusová zastávka km 4,005 - 4,040: 88=88,000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</si>
  <si>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</si>
  <si>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58251</t>
  </si>
  <si>
    <t>DLÁŽDĚNÉ KRYTY Z BETONOVÝCH DLAŽDIC DO LOŽE Z KAMENIVA</t>
  </si>
  <si>
    <t>Doplnění bet. dlažby do lože z kameniva fr. 4-8. Plocha odečtena ze situace D.1.1.2.1</t>
  </si>
  <si>
    <t>km 4,135: 3=3,000 [A] 
km 4,200: 3=3,000 [B] 
km 3,940: 1=1,000 [C] 
km 6,350: 2=2,000 [D] 
Celkem: A+B+C+D=9,000 [E]</t>
  </si>
  <si>
    <t>582611</t>
  </si>
  <si>
    <t>KRYTY Z BETON DLAŽDIC SE ZÁMKEM ŠEDÝCH TL 60MM DO LOŽE Z KAM</t>
  </si>
  <si>
    <t>Doplnění zámkové dlažby do vysazené chodníkové plochy. Včetně podkladní vrstvy ze štěrkopísku.</t>
  </si>
  <si>
    <t>přechod pro chodce km 5,157: 4+4=8,000 [A]</t>
  </si>
  <si>
    <t>58261A</t>
  </si>
  <si>
    <t>KRYTY Z BETON DLAŽDIC SE ZÁMKEM BAREV RELIÉF TL 60MM DO LOŽE Z KAM</t>
  </si>
  <si>
    <t>Zákmová dlažba kontrastní barvy s hmatovou úpravou. Včetně podkladní vrstvy ze štěrkopísku. Použití u varovných a sygnálních pásů.</t>
  </si>
  <si>
    <t>přechod pro chodce km 5,157: 5+5=10,000 [A]</t>
  </si>
  <si>
    <t>58710</t>
  </si>
  <si>
    <t>VRSTVY PRO OBNOVU A OPRAVY KRYTU Z CEMENTOBETONU</t>
  </si>
  <si>
    <t>Oprava stávajících bet. chodníků v tl. 0,15m a v š. 0,5m v případě poškození stávající obruby v průběhu stavby. Délky odměřeny digitálně ze Situace D.1.1.2.1. Položka bude čerpána dle skutečnosti se souhlasem investora.</t>
  </si>
  <si>
    <t>(40+195)*0,15*0,5=17,625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</si>
  <si>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</si>
  <si>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Předláždění stávajícího vjezdu. Plocha odměřena digitálně ze Situace D.1.1.2.1</t>
  </si>
  <si>
    <t>úsek č. 4: 5+5+5+15=30,000 [A]</t>
  </si>
  <si>
    <t>587205</t>
  </si>
  <si>
    <t>PŘEDLÁŽDĚNÍ KRYTU Z BETONOVÝCH DLAŽDIC</t>
  </si>
  <si>
    <t>km 5,460: 1=1,000 [A] 
km 5,395: 3=3,000 [B] 
km 3,890: 1=1,000 [C] 
předláždění chodníku úsek č. 8: 102,5*1=102,500 [D] 
Celkem: A+B+C+D=107,500 [E]</t>
  </si>
  <si>
    <t>587206</t>
  </si>
  <si>
    <t>PŘEDLÁŽDĚNÍ KRYTU Z BETONOVÝCH DLAŽDIC SE ZÁMKEM</t>
  </si>
  <si>
    <t>Předláždění stávajícího zámkové dlažby. Předláždění stávajícího chodníku v šířce 1,0m ze zámkové dlažby v případě poškození nebo vypadnutí stávající obruby v průběhu stavby. Délky odměřeny digitálně ze Situace D.1.1.2.1. Položka bude čerpána dle skutečnosti se souhlasem investora.</t>
  </si>
  <si>
    <t>úsek č. 4: 1+2,5+1=4,500 [A] 
úsek č. 4: (57+10+52+24+95+12+135)*1=385,000 [C] 
přechod pro chodce km 5,157: 20+17=37,000 [B] 
Celkem: A+C+B=426,500 [D]</t>
  </si>
  <si>
    <t>Přidružená stavební výroba</t>
  </si>
  <si>
    <t>702211</t>
  </si>
  <si>
    <t>KABELOVÁ CHRÁNIČKA ZEMNÍ DN DO 100 MM</t>
  </si>
  <si>
    <t>Chránička pro umístění el. kabelu pro budoucí nasvětlení přechodu pro chodce.</t>
  </si>
  <si>
    <t>15=15,000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</si>
  <si>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</si>
  <si>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702231</t>
  </si>
  <si>
    <t>KABELOVÁ CHRÁNIČKA ZEMNÍ DĚLENÁ DN DO 100 MM</t>
  </si>
  <si>
    <t>Chránička pro umístění sdělovacího kabelu pro CETIN</t>
  </si>
  <si>
    <t>km 4,005 - 4,045: 40=40,000 [A]</t>
  </si>
  <si>
    <t>917211</t>
  </si>
  <si>
    <t>ZÁHONOVÉ OBRUBY Z BETONOVÝCH OBRUBNÍKŮ ŠÍŘ 50MM</t>
  </si>
  <si>
    <t>Doplnění záhonových obrub uložených do bet, C20/25 nXF3 tl. 0,10m. Délky odečteny ze Situace D.1.1.2.1</t>
  </si>
  <si>
    <t>km 4,135: 4=4,000 [A] 
km 4,200: 4=4,000 [B] 
Celkem: A+B=8,000 [C]</t>
  </si>
  <si>
    <t>V případě poškození stávajících obrub budou tyto obruby vyměněny za nové. Sil. bet. obruby 0,25 x 0,15 x 1,00m a snížené bet. obruby ve vjezdech 0,15 x 0,15 x 1,00 včetně bet. lože C20/25 nXF3 tl. 100mm. Délky odečteny ze situace D.1.1.2.1. Položka bude čerpána dle skutečnosti se souhlasem investora.</t>
  </si>
  <si>
    <t>úsek č. 4: 57+10+60+240,5+95+12+135+24=633,500 [A] 
úsek č. 8: 102,5+35=137,500 [B] 
Celkem: A+B=771,000 [C]</t>
  </si>
  <si>
    <t>napojení po hranu křižovatky: 
úsek č. 4: 5+7,5+6+7+3,6+3,8+3,8+3,9+3,5=44,100 [A] 
úsek č. 5: 3,3+14,3+7,6+12+15+15,9=68,100 [B] 
úsek č. 8: 17+15,8+12,3=45,100 [C] 
Celkem: A+B+C=157,300 [D]</t>
  </si>
  <si>
    <t>96611</t>
  </si>
  <si>
    <t>BOURÁNÍ KONSTRUKCÍ Z BETONOVÝCH DÍLCŮ</t>
  </si>
  <si>
    <t>Vybourání stávající bet. obruby. Plocha odečtena digitálně ze situace D.1.1.2.1. Včetně odvozu bez ohledu na vzdálenosti (skládka zvolena investorem) a uložení na skládku, poplatek za skládku vykázán v pol. č. 014102.3.</t>
  </si>
  <si>
    <t>km 5,260: 20,5*0,25=5,125 [A] 
Vybourání zámkové dlažby v km 5,000: 5*0,25=1,250 [B] 
obruba u přechodu pro chodce km 5,157: (10+10)*0,15*0,25=0,750 [C] 
Celkem: A+B+C=7,125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</si>
  <si>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</si>
  <si>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96715</t>
  </si>
  <si>
    <t>VYBOURÁNÍ ČÁSTÍ KONSTRUKCÍ BETON</t>
  </si>
  <si>
    <t>V případě potřeby odbourání betonových konstrukcí. Včetně odvozu bez ohledu na vzdálenosti (skládka zvolena investorem) a uložení na skládku, poplatek za skládku vykázán v pol. č. 014102.3.</t>
  </si>
  <si>
    <t>km 4,200: 3*0,25=0,750 [A] 
sjezd km 4,790: 6*0,5*0,3=0,900 [B] 
sjezd km 4,827: 7*0,5*0,3=1,050 [C] 
sjezd km 4,850: 0,5*1*0,3=0,150 [D] 
patník km 4,953: 0,3*0,3*1,5=0,135 [E] 
sjezd km 4,955: 6*0,5*0,3=0,900 [F] 
sjezd km 4,925: 5*0,5*0,3=0,750 [G] 
sjezd km 4,815: 4*0,5*0,3=0,600 [H] 
vchod km 4,765: 2*0,5*0,3=0,300 [I] 
Celkem: A+B+C+D+E+F+G+H+I=5,535 [J]</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</si>
  <si>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</si>
  <si>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101.3</t>
  </si>
  <si>
    <t>Rekonstrukce silnice II/280 - Nezpůsobilé výdaje projektu</t>
  </si>
  <si>
    <t>Prvních a posledních 5,0m stavby.   
Zemina, předpoklad 2000kg/m3. Zemina získaná sejmutím ornice nebo lesní půdy (pol. č. 12110) byla použita do pol. č. 18231.R rozprostření orníce ve stavebních objektech SO 101.1, SO 131. Skládka zvolena investorem.</t>
  </si>
  <si>
    <t>pol č. 12110.1: 2,5*2=5,000 [A] 
pol. č 12373.1: 27,4*2=54,800 [C] 
pol. č 12933.1: 10*2=20,000 [D] 
pol. č 18231.R1*0,1: 25*2*0,1=1,000 [E] 
Celkem: A+C+D+E=80,800 [F]</t>
  </si>
  <si>
    <t>Úsek spadající do údržbových prací.  
Zemina, předpoklad 2000kg/m3. Zemina získaná sejmutím ornice nebo lesní půdy (pol. č. 12110) byla použita do pol. č. 18231.R rozprostření orníce ve stavebních objektech SO 101.1, SO 131. Skládka zvolena investorem.</t>
  </si>
  <si>
    <t>pol č. 12110.2: 69*2=138,000 [A] 
pol. č 12373.2: 864*2=1 728,000 [B] 
pol. č. 12932.2: 387,5*2=775,000 [C] 
pol. č 12933.2: 137*2=274,000 [D] 
pol. č 18231.R2*0,1: 768*2*0,1=1,000 [E] 
Celkem: A+B+C+D+E=2 916,000 [F]</t>
  </si>
  <si>
    <t>Prvních a posledních 5,0m stavby.   
Kamenivo z podkladních vrstev, předpoklad 2500kg/m3. Skládka zvolena investorem.</t>
  </si>
  <si>
    <t>pol. č. 11332.11: 19,85*2,5=49,625 [A] 
pol. č. 11332.12: 10,8*2,5=27,000 [B] 
Celkem: A+B=76,625 [C]</t>
  </si>
  <si>
    <t>Úsek spadající do údržbových prací.  
Kamenivo z podkladních vrstev, předpoklad 2500kg/m3. Skládka zvolena investorem.</t>
  </si>
  <si>
    <t>pol. č. 11332.21: 579*2,5=1 447,500 [A] 
pol. č. 11332.22: 255,4*2,5=638,500 [B] 
pol. č. 13273.2: 182,15*2,5=455,375 [C] 
Celkem: A+B+C=2 541,375 [D]</t>
  </si>
  <si>
    <t>pol. č. 11372.R3: 13,892*2,3=31,952 [A]</t>
  </si>
  <si>
    <t>Prvních a posledních 5,0m stavby.  
Vykopání stávajících podkladních vrstev včetně zemní krajnice. Plocha odečtena digitálně z řezu D.1.1.2.4 a převzaty z tabulky kubatur D.1.1.2.10  
Včetně odvozu a uložení na skládku (skládka určena zhotovitelem). Poplatek za skládku započítán v pol. č. 014102.2.</t>
  </si>
  <si>
    <t>kce č. 4, hloubka 330mm: 2,57*5=12,850 [A] 
kce č. 8, sanace kraje hloubka 500mm: 1,4*5=7,000 [B] 
Celkem: A+B=19,850 [C]</t>
  </si>
  <si>
    <t>Prvních a posledních 5,0m stavby.  
Sanace stávajících podkladních vrstev při nedodržení Edef.2.min=60MPa. Plocha odečtena digitálně z řezu D.1.1.2.4 a převzaty z tabulky kubatur D.1.1.2.10  
Včetně odvozu a uložení na skládku (skládka určena zhotovitelem). Poplatek za skládku započítán v pol. č. 014102.2.</t>
  </si>
  <si>
    <t>2,16*5=10,800 [A]</t>
  </si>
  <si>
    <t>Úsek spadající do údržbových prací.  
Vykopání stávajících podkladních vrstev včetně zemní krajnice.  Plocha odečtena digitálně z řezu D.1.1.2.4 a převzaty z tabulky kubatur D.1.1.2.10  
Včetně odvozu a uložení na skládku (skládka určena zhotovitelem). Poplatek za skládku započítán v pol. č. 014102.2.</t>
  </si>
  <si>
    <t>(2,51+2,57+2,57+2,57+2,57+2,61+2,90+2,85+2,60+2,60+2,60)*20=579,000 [A] 
objem bez kontaminovaných vrstev: 579-11,792=567,208 [B]</t>
  </si>
  <si>
    <t>Úsek spadající do údržbových prací.  
Sanace stávajících podkladních vrstev při nedodržení Edef.2.min=60MPa. Plocha odečtena digitálně z řezu D.1.1.2.4 a převzaty z tabulky kubatur D.1.1.2.10  
Včetně odvozu a uložení na skládku (skládka určena zhotovitelem). Poplatek za skládku započítán v pol. č. 014102.2.</t>
  </si>
  <si>
    <t>(2,12+2,12+2,14+2,13+2,13+2,13)*20=255,400 [A]</t>
  </si>
  <si>
    <t>Prvních a posledních 5,0m stavby.   
Frézování živičných vrstev vč. zazubení v místě napojení. Položka zahrnuje manipulaci a dopravu suti na skládku zhotovitele. Možné zpětné využití do stavby. Výměra odečtena digitálně ze situace D.1.1.2.1.</t>
  </si>
  <si>
    <t>kce č. 3 v tl. 70mm: 68*0,07=4,760 [A]</t>
  </si>
  <si>
    <t>Úsek spadající do údržbových prací.  
Frézování živičných vrstev vč. zazubení v místě napojení. Položka zahrnuje manipulaci a dopravu suti na skládku zhotovitele. Možné zpětné využití do stavby. Výměra odečtena digitálně ze situace D.1.1.2.1.</t>
  </si>
  <si>
    <t>km 4,461 - 4,581 kce č. 4 v tl. 70mm: 720*0,07=50,400 [A] 
km 6,731 - 6,754 kce č. 6 v tl. 70mm: 138*0,07=9,660 [B] 
km 6,795 - 6,839 kce č. 7 v tl. 70mm: 264*0,07=18,480 [C] 
km 7,638 - 7,677 kce č. 7 v tl. 70mm: 234*0,07=16,380 [D] 
Celkem: A+B+C+D=94,920 [E]</t>
  </si>
  <si>
    <t>R3</t>
  </si>
  <si>
    <t>kce č. 3 v tl. 70mm: 30*0,07=2,100 [A] 
kce č. 6 v tl. 40mm: 2*[(23+44)*2,2*0,04]=11,792 [B] 
Celkem: A+B=13,892 [C]</t>
  </si>
  <si>
    <t>Prvních a posledních 5,0m stavby.   
Sejmutí ornice  v tl. 100mm včetně odvozu a uložení na dočasnou mezideponii ( pol. č. 18231.R rozprostření orníce ve stavebních objektech SO 101.1, SO 131), zbytek  včetně odvozu bez ohledu na vzdálenosti (skládka zvolena investorem) a uložení na skládku, poplatek za skládku vykázán v pol. č. 014102.1. Plocha odečtena digitálně z řezu D.1.1.2.4 a převzaty z tabulky kubatur D.1.1.2.10</t>
  </si>
  <si>
    <t>5*5*0,1=2,500 [A]</t>
  </si>
  <si>
    <t>Úsek spadající do údržbových prací.  
Sejmutí ornice  v tl. 100mm včetně odvozu a uložení na dočasnou mezideponii ( pol. č. 18231.R rozprostření orníce ve stavebních objektech SO 101.1, SO 131), zbytek  včetně odvozu bez ohledu na vzdálenosti (skládka zvolena investorem) a uložení na skládku, poplatek za skládku vykázán v pol. č. 014102.1. Plocha odečtena digitálně z řezu D.1.1.2.4 a převzaty z tabulky kubatur D.1.1.2.10</t>
  </si>
  <si>
    <t>(0,39+0,31+0,35+0,36+0,31+0,38+0,10+0,30+0,36+0,24+0,35)*20=69,000 [A]</t>
  </si>
  <si>
    <t>Prvních a posledních 5,0m stavby.   
Odkop pro zhutněné dosypávky a sanace aktivní zóny, včetně odvozu bez ohledu na vzdálenosti (skládka zvolena investorem) a uložení na skládku, poplatek za skládku vykázán v pol. č. 014102.1.Plocha odečtena digitálně z řezu D.1.1.2.4 a převzaty z tabulky kubatur D.1.1.2.10. Položka bude čerpána dle skutečnosti se souhlasem investora.</t>
  </si>
  <si>
    <t>kce č. 4 bez trativodu: 4,7*5=23,500 [A] 
kce č. 8: 0,78*5=3,900 [B] 
Celkem: A+B=27,400 [C]</t>
  </si>
  <si>
    <t>Úsek spadající do údržbových prací.  
Odkop pro zhutněné dosypávky a sanace aktivní zóny, včetně odvozu bez ohledu na vzdálenosti (skládka zvolena investorem) a uložení na skládku, poplatek za skládku vykázán v pol. č. 014102.1. Plocha odečtena digitálně z řezu D.1.1.2.4 a převzaty z tabulky kubatur D.1.1.2.10. Položka bude čerpána dle skutečnosti se souhlasem investora.</t>
  </si>
  <si>
    <t>(4,70+4,70+4,70+4,70+4,70+4,70+3,00+3,00+3,00+3,00+3,00)*20=864,000 [A]</t>
  </si>
  <si>
    <t>Úsek spadající do údržbových prací.  
Včetně odvozu bez ohledu na vzdálenost (skládka zvolena zhotovitelem) a uložení na skládku. Poplatek za skládku v pol. č. 014102.1. Délky odečteny ze situace D.1.1.2.1.</t>
  </si>
  <si>
    <t>úsek č. 4: 120+110=230,000 [A] 
úsek č. 6: 10=10,000 [B] 
úsek č. 7: 44+19,5+37+37+10=147,500 [C] 
Celkem: A+B+C=387,500 [D]</t>
  </si>
  <si>
    <t>Prvních a posledních 5,0m stavby.  
Včetně odvozu bez ohledu na vzdálenost (skládka zvolena zhotovitelem) a uložení na skládku. Poplatek za skládku v pol. č. 014102.1. Délky odečteny ze situace D.1.1.2.1.</t>
  </si>
  <si>
    <t>úsek č. 1: 5+5=10,000 [A]</t>
  </si>
  <si>
    <t>úsek č. 4: 120=120,000 [A] 
úsek č. 7: 17=17,000 [B] 
Celkem: A+B=137,000 [C]</t>
  </si>
  <si>
    <t>Úsek spadající do údržbových prací.  
Hloubení rýh pro obrubníky, žlaby, pro odláždění svahu lomovým kamenem včetně odvozu bez ohledu na vzdálenost (skládka určena zhotovitelem) auložení na skládku, poplatek za skládku vykázán v pol. č. 014102.2. Plocha odečtena z příčných řezů D.1.1.2.3, délky odměřeny ze situace D.1.1.2.1</t>
  </si>
  <si>
    <t>obruba: 0,15*2=0,300 [A] 
zasakovací příkop: 
úsek č. 4: 0,9*110=99,000 [B] 
úsek č. 7: 0,9*(19,5+17)=32,850 [C] 
záliv km 4,200 - 4,245: 50=50,000 [D] 
Celkem: A+B+C+D=182,150 [E]</t>
  </si>
  <si>
    <t>Úsek spadající do údržbových prací.  
Zásyp vsakovací rýhy - hrubé kamenivo fr. 16-32. Plocha odečtena z příčných řezů D.1.1.2.3, délky odměřeny ze situace D.1.1.2.1</t>
  </si>
  <si>
    <t>zasakovací příkop: 
úsek č. 4: 0,55*110=60,500 [A] 
úsek č. 7: 0,55*(19,5+17)=20,075 [B] 
Celkem: A+B=80,575 [C]</t>
  </si>
  <si>
    <t>Prvních a posledních 5,0m stavby.  
Ohumusovíní v tl. 100mm, včetně dovozu z dočasné skládky pol. č. 12110. Plocha odečtena digitálně z řezu D.1.1.2.4 a převzaty z tabulky kubatur D.1.1.2.10</t>
  </si>
  <si>
    <t>5*5=25,000 [A]</t>
  </si>
  <si>
    <t>Úsek spadající do údržbových prací.  
Prvních a posledních 5,0m stavby.  
Ohumusovíní v tl. 100mm, včetně dovozu z dočasné skládky pol. č. 12110. Plocha odečtena digitálně z řezu D.1.1.2.4 a převzaty z tabulky kubatur D.1.1.2.10</t>
  </si>
  <si>
    <t>(0,31+0,30+0,32+0,35+0,37+0,41+0,45+0,49+0,38+0,46)*20/0,1=768,000 [A]</t>
  </si>
  <si>
    <t>Prvních a posledních 5,0m stavby.  
Osetí travním semenem. Plocha převzata z pol. č. 18231.R1</t>
  </si>
  <si>
    <t>pol č. 18231.R1: 25=25,000 [A]</t>
  </si>
  <si>
    <t>Úsek spadající do údržbových prací.  
Osetí travním semenem. Plocha převzata z pol. č. 18231.R2</t>
  </si>
  <si>
    <t>pol č. 18231.R2: 768=768,000 [A]</t>
  </si>
  <si>
    <t>Prvních a posledních 5,0m stavby.  
Sanace aktivní zóny při nedodržení Edef2min=45MPa. Štěrkodrť ŠDa 0/32 jako vrstvy sanace vozovky v tl. 250mm ve dvou vrstvách. Plocha odečtena digitálně z řezu D.1.1.2.3 a délky odečteny digitálně ze situace D.1.1.2.1. Položka bude čerpána dle skutečnosti se souhlasem investora.</t>
  </si>
  <si>
    <t>kce č. 4 bez trativodu: 4,7*5=23,500 [A] 
kce č. 8: 1,5*5*2=15,000 [B] 
Celkem: A+B=38,500 [C]</t>
  </si>
  <si>
    <t>Úsek spadající do údržbových prací.  
Sanace aktivní zóny při nedodržení Edef2min=45MPa. Štěrkodrť ŠDa 0/32 jako vrstvy sanace vozovky v tl. 250mm ve dvou vrstvách. Plocha odečtena digitálně z řezu D.1.1.2.3 a délky odečteny digitálně ze situace D.1.1.2.1. Položka bude čerpána dle skutečnosti se souhlasem investora.</t>
  </si>
  <si>
    <t>kce č. 4 bez trativodu: 4,7*120=564,000 [A] 
kce č. 6: 1,5*23*2=69,000 [B] 
kce č. 7: 1,5*(44+39)*2=249,000 [C] 
Celkem: A+B+C=882,000 [D]</t>
  </si>
  <si>
    <t>Prvních a posledních 5,0m stavby.  
Separační geotextilie při sanaci aktivní zóny. 500g/m2. Délka odečtena digitálně z řezu D.1.1.2.3 a ze situace D.1.1.2.1. Položka bude čerpána dle skutečnosti se souhlasem investora.</t>
  </si>
  <si>
    <t>kce č. 4 bez trativodu: 10*5=50,000 [A] 
kce č. 8: 3,5*5*2=35,000 [B] 
Celkem: A+B=85,000 [C]</t>
  </si>
  <si>
    <t>Úsek spadající do údržbových prací.  
Separační geotextilie při sanaci aktivní zóny. 500g/m2. Délka odečtena digitálně z řezu D.1.1.2.3 a ze situace D.1.1.2.1. Položka bude čerpána dle skutečnosti se souhlasem investora.</t>
  </si>
  <si>
    <t>kce č. 4 bez trativodu: 10*120=1 200,000 [A] 
kce č. 6: 3,5*23*2=161,000 [B] 
kce č. 7: 3,5*(44+39)*2=581,000 [C] 
Celkem: A+B+C=1 942,000 [D]</t>
  </si>
  <si>
    <t>Úsek spadající do údržbových prací.  
Separační geotextilie do zasakovacích příkopů 150g/m2. Délka odečtena digitálně z řezu D.1.1.2.3 a ze situace D.1.1.2.1.</t>
  </si>
  <si>
    <t>úsek č. 4: 4*110=440,000 [A] 
úsek č. 7: 4*(19,5+17)=146,000 [B] 
Celkem: A+B=586,000 [C]</t>
  </si>
  <si>
    <t>zasakovací příkop: 
úsek č. 4: 0,35*110=38,500 [A] 
úsek č. 7: 0,35*(19,5+17)=12,775 [B] 
Celkem: A+B=51,275 [C]</t>
  </si>
  <si>
    <t>Prvních a posledních 5,0m stavby.   
Štěrkodrť ŠDa 0/32, tl. 250mm. Plocha odečtena digitálně ze situace D.1.1.2.1. Koeficient 1,15 vyjadřuje přesah vrstev viz detail ukončení vrstev ve výkresu D.1.1.2.3</t>
  </si>
  <si>
    <t>kce č. 4: 30*0,25*1,15=8,625 [A]</t>
  </si>
  <si>
    <t>Prvních 5,0m stavby.   
Sanace podkladní vrstvy při nedodržení Edef2min=60MPa. Štěrkodrť ŠDa 0/32, tl. 250mm. Plocha odečtena digitálně z řezu D.1.1.2.3 a délky odečteny digitálně ze situace D.1.1.2.1. Položka bude čerpána dle skutečnosti se souhlasem investora.</t>
  </si>
  <si>
    <t>kce č. 4 bez trativodu: 2,1*5=10,500 [A]</t>
  </si>
  <si>
    <t>Úsek spadající do údržbových prací.  
Štěrkodrť ŠDa 0/32, tl. 250mm. Plocha odečtena digitálně ze situace D.1.1.2.1. Koeficient 1,15 vyjadřuje přesah vrstev viz detail ukončení vrstev ve výkresu D.1.1.2.3</t>
  </si>
  <si>
    <t>km 4,461 - 4,581 kce č. 4: 720*0,25*1,15=207,000 [A] 
záliv km 4,200 - 4,245: 50*0,25*1,15=14,375 [B] 
Celkem: A+B=221,375 [C]</t>
  </si>
  <si>
    <t>Úsek spadající do údržbových prací.  
Sanace podkladní vrstvy při nedodržení Edef2min=60MPa. Štěrkodrť ŠDa 0/32, tl. 250mm. Plocha odečtena digitálně z řezu D.1.1.2.3 a délky odečteny digitálně ze situace D.1.1.2.1. Položka bude čerpána dle skutečnosti se souhlasem investora.</t>
  </si>
  <si>
    <t>kce č. 4 bez trativodu: 2,1*120=252,000 [A] 
záliv km 4,200 - 4,245: 50*0,25*1,15=14,375 [B] 
Celkem: A+B=266,375 [C]</t>
  </si>
  <si>
    <t>Posledních 5,0m stavby.  
Štěrkodrť ŠDa 0/45 jako vrstvy sanace krajů vozovky v tl. 200 a 220 mm ve dvou vrstvách. Plocha odečtena digitálně z řezu D.1.1.2.3 a délky odečteny digitálně ze situace D.1.1.2.1.</t>
  </si>
  <si>
    <t>kce č. 8: 1,0*5*2=10,000 [A]</t>
  </si>
  <si>
    <t>Úsek spadající do údržbových prací.  
Štěrkodrť ŠDa 0/45 jako vrstvy sanace krajů vozovky v tl. 200 a 220 mm ve dvou vrstvách. Plocha odečtena digitálně z řezu D.1.1.2.3 a délky odečteny digitálně ze situace D.1.1.2.1.</t>
  </si>
  <si>
    <t>kce č. 6: 1,0*23*2=46,000 [A] 
kce č. 7: 1,0*(44+39)*2=166,000 [B] 
Celkem: A+B=212,000 [C]</t>
  </si>
  <si>
    <t>Prvních a posledních 5,0m stavby.   
Podkladní vrstva pro opravu stávajícího asf. chodníku v šířce 1,0m v případě poškození nebo vypadnutí stávající obruby v průběhu stavby. ŠDa 0/32 v tl. 200mm. Délky odměřeny digitálně ze Situace D.1.1.2.1. Položka bude čerpána dle skutečnosti se souhlasem investora.</t>
  </si>
  <si>
    <t>úsek č. 8: 5*0,2*1=1,000 [A]</t>
  </si>
  <si>
    <t>Úsek spadající do údržbových prací.  
Nezpevněné sjezdy z vyfrézovaného materiálu nebo štěrkodrti 0/32, tl. 250mm. Plocha odměřena digitálně ze situace D.1.1.2.1.</t>
  </si>
  <si>
    <t>úsek č. 4: 6,5=6,500 [A]</t>
  </si>
  <si>
    <t>Prvních a posledních 5,0m stavby.   
Nezpevněná krajnice z vyfrézovaného materiálu tl. 150mm. Délky odečteny ze Situace D1.1.2.1, plocha odměřena z příčného řezu D.1.1.2.3</t>
  </si>
  <si>
    <t>šířka 0,75m: 
úsek č. 4: (5+5)*0,12=1,200 [A]</t>
  </si>
  <si>
    <t>Úsek spadající do údržbových prací.  
Nezpevněná krajnice z vyfrézovaného materiálu tl. 150mm. Délky odečteny ze Situace D1.1.2.1, plocha odměřena z příčného řezu D.1.1.2.3</t>
  </si>
  <si>
    <t>šířka 0,75m: 
úsek č. 4: (120+112+3)*0,12=28,200 [A] 
úsek č. 6: (7+17+5)*0,12=3,480 [B] 
úsek č. 7: (47+47+39+39)*0,12=20,640 [C] 
Celkem: A+B+C=52,320 [D]</t>
  </si>
  <si>
    <t>Prvních a posledních 5,0m stavby.   
Infiltrační postřik modif. asf. emulzí C 50 BP 4, 0,6kg/m2. Naneseno na vrstvu ŠD. Plocha odečtena digitálně ze situace D.1.1.2.1. Koeficient 1,1 vyjadřuje přesah vrstev viz detail ukončení vrstev ve výkresu D.1.1.2.3</t>
  </si>
  <si>
    <t>kce č. 4: 30*1,1=33,000 [A]</t>
  </si>
  <si>
    <t>Úsek spadající do údržbových prací.  
Infiltrační postřik modif. asf. emulzí C 50 BP 4, 0,6kg/m2. Naneseno na vrstvu ŠD. Plocha odečtena digitálně ze situace D.1.1.2.1. Koeficient 1,1 vyjadřuje přesah vrstev viz detail ukončení vrstev ve výkresu D.1.1.2.3</t>
  </si>
  <si>
    <t>km 4,461 - 4,581 kce č. 4: 720*1,1=792,000 [A] 
záliv km 4,200 - 4,245: 50*1,1=55,000 [B] 
Celkem: A+B=847,000 [C]</t>
  </si>
  <si>
    <t>Prvních a posledních 5,0m stavby.   
Spojovací postřik modifik. asf. emulzí C 60 BP4, 0,3 kg/m2. Plocha odečtena digitálně ze situace D.1.1.2.1. Naneseno na vrstvu ACL. Koeficient 1,025 vyjadřuje přesah vrstev viz detail ukončení vrstev ve výkresu D.1.1.2.3</t>
  </si>
  <si>
    <t>kce č. 4: 30*1,025=30,750 [A] 
kce č. 8: 68*1,025=69,700 [B] 
Celkem: A+B=100,450 [C]</t>
  </si>
  <si>
    <t>Prvních a posledních 5,0m stavby.   
Spojovací postřik modifik. asf. emulzí C 60 BP4, 0,4 kg/m2. Plocha odečtena digitálně ze situace D.1.1.2.1. Naneseno na vrstvu ACP případně na vyfrézovaný povrch. Koeficient 1,05 vyjadřuje přesah vrstev viz detail ukončení vrstev ve výkresu D.1.1.2.3</t>
  </si>
  <si>
    <t>kce č. 4: 30*1,05=31,500 [A] 
kce č. 8: 68*1,05=71,400 [B] 
Celkem: A+B=102,900 [C]</t>
  </si>
  <si>
    <t>Úsek spadající do údržbových prací.  
Spojovací postřik modifik. asf. emulzí C 60 BP4, 0,3 kg/m2. Plocha odečtena digitálně ze situace D.1.1.2.1. Naneseno na vrstvu ACL. Koeficient 1,025 vyjadřuje přesah vrstev viz detail ukončení vrstev ve výkresu D.1.1.2.3</t>
  </si>
  <si>
    <t>km 4,461 - 4,581 kce č. 4: 720*1,025=738,000 [A] 
km 6,731 - 6,754 kce č. 6: 138*1,025=141,450 [B] 
km 6,795 - 6,839 kce č. 7: 264*1,025=270,600 [C] 
km 7,638 - 7,677 kce č. 7: 234*1,025=239,850 [D] 
záliv km 4,200 - 4,245: 200*1,025=205,000 [E] 
Celkem: A+B+C+D+E=1 594,900 [F]</t>
  </si>
  <si>
    <t>Úsek spadající do údržbových prací.  
Spojovací postřik modifik. asf. emulzí C 60 BP4, 0,4 kg/m2. Plocha odečtena digitálně ze situace D.1.1.2.1. Naneseno na vrstvu ACP případně na vyfrézovaný povrch. Koeficient 1,05 vyjadřuje přesah vrstev viz detail ukončení vrstev ve výkresu D.1.1.2.3</t>
  </si>
  <si>
    <t>km 4,461 - 4,581 kce č. 4: 720*1,05=756,000 [A] 
km 6,731 - 6,754 kce č. 6: 138*1,05=144,900 [B] 
km 6,795 - 6,839 kce č. 7: 264*1,05=277,200 [C] 
km 7,638 - 7,677 kce č. 7: 234*1,05=245,700 [D] 
Celkem: A+B+C+D=1 423,800 [E]</t>
  </si>
  <si>
    <t>Prvních a posledních 5,0m stavby.   
Asfaltový beton pro obrusné vrstvy ACO 11+ 50/70, tl. 40mm. Plocha odečtena digitálně ze situace D.1.1.2.1.</t>
  </si>
  <si>
    <t>kce č. 4: 30=30,000 [A]  
kce č. 8: 68=68,000 [B] 
Celkem: A+B=98,000 [C]</t>
  </si>
  <si>
    <t>Úsek spadající do údržbových prací.  
Asfaltový beton pro obrusné vrstvy ACO 11+ 50/70, tl. 40mm. Plocha odečtena digitálně ze situace D.1.1.2.1.</t>
  </si>
  <si>
    <t>km 4,461 - 4,581 kce č. 4: 720=720,000 [A] 
km 6,731 - 6,754 kce č. 6: 138=138,000 [B] 
km 6,795 - 6,839 kce č. 7: 264=264,000 [C] 
km 7,638 - 7,677 kce č. 7: 234=234,000 [D] 
napojení po hranu křižovatky: 
úsek č. 6: 32,2+47,9=80,100 [E] 
záliv km 4,200 - 4,245: 200=200,000 [F] 
Celkem: A+B+C+D+E+F=1 636,100 [G]</t>
  </si>
  <si>
    <t>Prvních a posledních 5,0m stavby.   
Přeasfaltování stávajícího asf. chodníku v šířce 1,0m v případě poškození nebo vypadnutí stávající obruby v průběhu stavby. Asfaltový beton pro obrusné vrstvy ACO 11+ 50/70, tl. 40mm. Délky odměřeny digitálně ze Situace D.1.1.2.1. Položka bude čerpána dle skutečnosti se souhlasem investora.</t>
  </si>
  <si>
    <t>úsek č. 8: 5*1=5,000 [A]</t>
  </si>
  <si>
    <t>Prvních a posledních 5,0m stavby.  
Asf. beton pro ložní vrstvy ACL 16+ 50/70, tl. 60mm. Plocha odečtena digitálně ze situace D.1.1.2.1. Koeficient 1,025 vyjadřuje přesah vrstev viz detail ukončení vrstev ve výkresu D.1.1.2.3</t>
  </si>
  <si>
    <t>kce č. 4: 30*1,025=30,750 [A]</t>
  </si>
  <si>
    <t>Úsek spadající do údržbových prací.  
Asf. beton pro ložní vrstvy ACL 16+ 50/70, tl. 60mm. Plocha odečtena digitálně ze situace D.1.1.2.1. Koeficient 1,025 vyjadřuje přesah vrstev viz detail ukončení vrstev ve výkresu D.1.1.2.3</t>
  </si>
  <si>
    <t>km 4,461 - 4,581 kce č. 4: 720*1,025=738,000 [A] 
záliv km 4,200 - 4,245: 150*1,025=153,750 [B] 
Celkem: A+B=891,750 [C]</t>
  </si>
  <si>
    <t>Prvních a posledních 5,0m stavby.   
Asf. beton pro ložní vrstvy ACL 16+ 50/70, tl. 70mm. Plocha odečtena digitálně ze situace D.1.1.2.1. Koeficient 1,025 vyjadřuje přesah vrstev viz detail ukončení vrstev ve výkresu D.1.1.2.3</t>
  </si>
  <si>
    <t>kce č. 8: 68*1,025=69,700 [D]</t>
  </si>
  <si>
    <t>Úsek spadající do údržbových prací.  
Asf. beton pro ložní vrstvy ACL 16+ 50/70, tl. 70mm. Plocha odečtena digitálně ze situace D.1.1.2.1. Koeficient 1,025 vyjadřuje přesah vrstev viz detail ukončení vrstev ve výkresu D.1.1.2.3</t>
  </si>
  <si>
    <t>km 6,731 - 6,754 kce č. 6: 138*1,025=141,450 [A] 
km 6,795 - 6,839 kce č. 7: 264*1,025=270,600 [B] 
km 7,638 - 7,677 kce č. 7: 234*1,025=239,850 [C] 
Celkem: A+B+C=651,900 [D]</t>
  </si>
  <si>
    <t>Prvních a posledních 5,0m stavby.   
Asf. beton pro podkladní vrstvy ACP 16+ 50/70, tl. 50mm. Plocha odečtena digitálně ze situace D.1.1.2.1. Koeficient 1,05 vyjadřuje přesah vrstev viz detail ukončení vrstev ve výkresu D.1.1.2.3</t>
  </si>
  <si>
    <t>kce č. 4: 30*1,05=31,500 [A]</t>
  </si>
  <si>
    <t>Úsek spadající do údržbových prací.  
Asf. beton pro podkladní vrstvy ACP 16+ 50/70, tl. 50mm. Plocha odečtena digitálně ze situace D.1.1.2.1. Koeficient 1,05 vyjadřuje přesah vrstev viz detail ukončení vrstev ve výkresu D.1.1.2.3</t>
  </si>
  <si>
    <t>km 4,461 - 4,581 kce č. 4: 720*1,05=756,000 [A]</t>
  </si>
  <si>
    <t>Prvních a posledních 5,0m stavby.  
Sanace kraje vozovky provedena na konstrukci č. 5; č.6; č. 7 a č.8 v celé délce po obou stranách. Asf. beton pro podkladní vrstvy ACP 16+ 50/70, tl. 80mm. Plocha odečtena digitálně ze situace D.1.1.2.1 a řezu D.1.1.2.3.</t>
  </si>
  <si>
    <t>kce č. 8: 2,2*5*2=22,000 [A]</t>
  </si>
  <si>
    <t>Úsek spadající do údržbových prací.  
Sanace kraje vozovky provedena na konstrukci č. 5; č.6; č. 7 a č.8 v celé délce po obou stranách. Asf. beton pro podkladní vrstvy ACP 16+ 50/70, tl. 80mm. Plocha odečtena digitálně ze situace D.1.1.2.1 a řezu D.1.1.2.3.</t>
  </si>
  <si>
    <t>kce č. 6: 2,2*23*2=101,200 [A] 
kce č. 7: 2,2*(44+39)*2=365,200 [B] 
Celkem: A+B=466,400 [C]</t>
  </si>
  <si>
    <t>Prvních a posledních 5,0m stavby.  
Posyp infiltračního postřiku drceným kamenicem fr. 2/4, 2,0kg/m2. Plocha odečtena digitálně ze situace D.1.1.2.1.</t>
  </si>
  <si>
    <t>Úsek spadající do údržbových prací.  
Posyp infiltračního postřiku drceným kamenicem fr. 2/4, 2,0kg/m2. Plocha odečtena digitálně ze situace D.1.1.2.1.</t>
  </si>
  <si>
    <t>km 4,461 - 4,581 kce č. 4: 720*1,1=792,000 [A]</t>
  </si>
  <si>
    <t>Prvních a posledních 5,0m stavby.   
Předláždění stávajícího chodníku v šířce 1,0m z dlažby v případě poškození nebo vypadnutí stávající obruby v průběhu stavby. Délky odměřeny digitálně ze Situace D.1.1.2.1. Položka bude čerpána dle skutečnosti se souhlasem investora.</t>
  </si>
  <si>
    <t>úsek č. 8: 12*1=12,000 [A]</t>
  </si>
  <si>
    <t>Úsek spadající do údržbových prací.  
Předláždění stávajícího zámkové dlažby. Délky odměřeny digitálně ze Situace D.1.1.2.1</t>
  </si>
  <si>
    <t>km 6,750: 4,5=4,500 [A]</t>
  </si>
  <si>
    <t>Prvních a posledních 5,0m stavby.  
Zalití spár asf. zálivkou. Výměry odečteny ze situace D.1.1.2.1.</t>
  </si>
  <si>
    <t>Napojení na stávající stav: 6+21,2=27,200 [A] 
podél obrub: 12+5=17,000 [B] 
středová spára: 5+5=10,000 [C] 
Celkem: A+B+C=54,200 [D]</t>
  </si>
  <si>
    <t>Úsek spadající do údržbových prací.  
Zalití spár asf. zálivkou. Výměry odečteny ze situace D.1.1.2.1.</t>
  </si>
  <si>
    <t>napojení po hranu křižovatky: 
úsek č. 6: 4,8+20,8=25,600 [A] 
středová spára: 120+23+44+39=226,000 [B] 
záliv km 4,200 - 4,245: 50=50,000 [C] 
Celkem: A+B+C=301,600 [D]</t>
  </si>
  <si>
    <t>Úsek spadající do údržbových prací.  
Typ Z11a a Z11b ve vzájemných vzdálenostech dle TP 58</t>
  </si>
  <si>
    <t>10=10,000 [A]</t>
  </si>
  <si>
    <t>Úsek spadající do údržbových prací.  
Včetně upevňovacích prvků a osazení  
A31b - 2x; A31c - 2x; P1 - 1x; E2b - 1x; P4 - 2x; P2 - 1x  
Provedeno dle výkresu Situace dopravního značení D.1.1.2.5</t>
  </si>
  <si>
    <t>Úsek spadající do údržbových prací.  
Odstranění nevyhovujících stávajících SDZ, včetně skládkovného   
A31b - 2x; A31c - 2x; P1 - 1x; E2b - 1x; P4 - 2x; P2 - 1x  
Provedeno dle výkresu Situace dopravního značení D.1.1.2.5</t>
  </si>
  <si>
    <t>Úsek spadající do údržbových prací.  
Z ocel. žárově zinkovaných trubek, včetně upevňovacího zařízení, včetně bet. prefa patky a příruby v patce  
Provedeno dle výkresu Situace dopravního značení D.1.1.2.5</t>
  </si>
  <si>
    <t>8=8,000 [A]</t>
  </si>
  <si>
    <t>Úsek spadající do údržbových prací.  
demontáž stávajících sloupků včetně odstranění bet. patky a zásypu po patce  
Provedeno dle výkresu Situace dopravního značení D.1.1.2.5</t>
  </si>
  <si>
    <t>Prvních a posledních 5,0m stavby.   
Bílá barva, předznačení rozpouštědlovou barvou s obsahem sušiny min. 75% nebo vodou ředitelnou barvou, na kterou lze následně aplikovat dlouhoživotný materiál  
Provedeno dle výkresu Situace dopravního značení D.1.1.2.5</t>
  </si>
  <si>
    <t>pol. č. 915211:4,125=4,125 [A]</t>
  </si>
  <si>
    <t>Úsek spadající do údržbových prací.  
Bílá barva, předznačení rozpouštědlovou barvou s obsahem sušiny min. 75% nebo vodou ředitelnou barvou, na kterou lze následně aplikovat dlouhoživotný materiál  
Provedeno dle výkresu Situace dopravního značení D.1.1.2.5</t>
  </si>
  <si>
    <t>pol. č. 915211.2+915231.2: 9,917+75=84,917 [A]</t>
  </si>
  <si>
    <t>Prvních a posledních 5,0m stavby.   
Definitivní VDZ plastem  
Provedeno dle výkresu Situace dopravního značení D.1.1.2.5</t>
  </si>
  <si>
    <t>V1a 0,125: (5+5)*0,125=1,250 [A] 
V4 0,125: (5+5+8+5)*0,125=2,875 [B] 
Celkem: A+B=4,125 [C]</t>
  </si>
  <si>
    <t>Úsek spadající do údržbových prací.  
Definitivní VDZ plastem  
Provedeno dle výkresu Situace dopravního značení D.1.1.2.5</t>
  </si>
  <si>
    <t>V1a 0,125: 9*0,125=1,125 [A] 
V2b (1,5/1,5)0,25: (16+29)*0,5*0,25=5,625 [B] 
V2b (3/1,5)0,125: 20*2/3*0,125=1,667 [C] 
V4 0,125: 12*0,125=1,500 [D] 
Celkem: A+B+C+D=9,917 [E]</t>
  </si>
  <si>
    <t>Úsek spadající do údržbových prací.  
Bílá barva, předznačení rozpouštědlovou barvou s obsahem sušiny min. 75% nebo vodou ředitelnou barvou, na kterou lze následně aplikovat dlouhoživotný materiál. Profilovaná úprava bude použita v extravilánu.  
Provedeno dle výkresu Situace dopravního značení D.1.1.2.5</t>
  </si>
  <si>
    <t>V1a 0,125: (123+47)*0,125=21,250 [A] 
V2a (3/6)0,125: 39*1/3*0,125=1,625 [B] 
V4 0,125: (122+123+47+47+39+39)*0,125=52,125 [C] 
Celkem: A+B+C=75,000 [D]</t>
  </si>
  <si>
    <t>Prvních a posledních 5,0m stavby.   
V případě poškození stávajících obrub budou tyto obruby vyměněny za nové. Sil. bet. obruby 0,25 x 0,15 x 1,00m a snížené bet. obruby ve vjezdech 0,15 x 0,15 x 1,00 včetně bet. lože C20/25 nXF3 tl. 100mm. Délky odečteny ze situace D.1.1.2.1. Položka bude čerpána dle skutečnosti se souhlasem investora.</t>
  </si>
  <si>
    <t>úsek č. 8: 12+5=17,000 [A]</t>
  </si>
  <si>
    <t>Úsek spadající do údržbových prací.  
Sil. bet. obruby 0,25 x 0,15 x 1,00m a snížené bet. obruby ve vjezdech 0,15 x 0,15 x 1,00 včetně bet. lože C20/25 nXF3 tl. 100mm. Délky odečteny ze situace D.1.1.2.1. Položka bude čerpána dle skutečnosti se souhlasem investora.</t>
  </si>
  <si>
    <t>km 6,750: 2=2,000 [A] 
záliv km 4,200 - 4,245: 50=50,000 [B] 
Celkem: A+B=52,000 [C]</t>
  </si>
  <si>
    <t>Prvních a posledních 5,0m stavby.   
Řezání asfaltového krytu v napojeních konstrukcí, podél obrub a říms, pracovní spára ACO. Položka bez ohledu na šířku prořezu. Dle výkresu Situace D.1.1.2.1</t>
  </si>
  <si>
    <t>Úsek spadající do údržbových prací.  
Řezání asfaltového krytu v napojeních konstrukcí, podél obrub a říms, pracovní spára ACO. Položka bez ohledu na šířku prořezu. Dle výkresu Situace D.1.1.2.1</t>
  </si>
  <si>
    <t>napojení po hranu křižovatky: 
úsek č. 6: 4,8+20,8=25,600 [A] 
středová spára: 120+23+44+39=226,000 [B] 
Celkem: A+B=251,600 [C]</t>
  </si>
  <si>
    <t>Objekt:</t>
  </si>
  <si>
    <t>SO 131</t>
  </si>
  <si>
    <t>Rekonstrukce propustků</t>
  </si>
  <si>
    <t>O1</t>
  </si>
  <si>
    <t>01</t>
  </si>
  <si>
    <t>Příčný propustek km 3,792 - Podporované aktivity hlavní</t>
  </si>
  <si>
    <t>Zemina předpoklad 2000kg/m3.  
Bude čerpáno dle skutečnosti a požadavku TDI.</t>
  </si>
  <si>
    <t>pol. č. 12373 - 17110:(107,808-55,468)*2,0=104,680 [A]</t>
  </si>
  <si>
    <t>Kamenivo z podkladních vrstev, předpoklad 2500kg/m3.  
Bude čerpáno dle skutečnosti a požadavku TDI.</t>
  </si>
  <si>
    <t>pol. č. 11332: 12,513*2,5=31,283 [A]</t>
  </si>
  <si>
    <t>ŽB čela propustku a jímky předpoklad 2400kg/m3.  
ŽB trouby DN400 (2,5m=760kg) -&gt; 1m=304kg  
ŽB trouby DN500 (2,5m=1030kg) -&gt; 1m=412kg  
ŽB trouby DN600 (2,5m=1410kg) -&gt; 1m=564kg  
Bude čerpáno dle skutečnosti a požadavku TDI.</t>
  </si>
  <si>
    <t>pol. č. 96616: 0,6*2,4=1,440 [A] 
pol. č. 966358: 13*0,564=7,332 [B] 
A+B=8,772 [C]</t>
  </si>
  <si>
    <t>Odstranění konstrukce vozovky v tl. 0,5m , včetně odvozu bez ohledu na vzdálenost (skládka určena zhotovitelem) a uložení na skládku. Pouze nad zatrubněním, nad propustkem je vozovka započítána v SO 101  
Poplatek za skládku v pol. č. 014102.2  
Výměra odečtena digitálně z výkresu C.2.9.  
Bude čerpáno dle skutečnosti a požadavku TDI.</t>
  </si>
  <si>
    <t>7,03*(1,27+1+1,29)*0,5=12,513 [A]</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</si>
  <si>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D.1.2.2.2  
Bude čerpáno dle skutečnosti a požadavku TDI.</t>
  </si>
  <si>
    <t>pro propustek: 3,7*8,18=30,266 [A] 
pro zatrubnění: 3,6*13,95=50,220 [B] 
pro jímky: (1,65*1,65*1,94)+(1,65*1,65*1,56)=9,529 [C] 
prostor kolem jímek: (1,93*2*1,65+0,22*1,65+0,6*1*1,65)+(1,88*2*1,65+0,43*2*1,65)=15,345 [D] 
pro práh: 0,15*0,6*(2,62+0,15+0,15+2,53)=0,491 [E] 
pro dlažbu a svah: 5,59*0,35=1,957 [F] 
Celkem: A+B+C+D+E+F=107,808 [G]</t>
  </si>
  <si>
    <t>vykopání zeminy z deponie pol. č. 17120 a použito do pol. č. 17110. Výkop z mezideponie pro potřebu stavby. Bude čerpáno dle skutečnosti a požadavku TDI.</t>
  </si>
  <si>
    <t>pol. č. 17110: 55,468=55,468 [A]</t>
  </si>
  <si>
    <t>Zásyp propustku zeminou z výkopu viz pol. 12373 hutněnou po vrstvách 0,30 m.  
Výměra odečtena digitálně z výkresu D.1.2.2.2  
Bude čerpáno dle skutečnosti a požadavku TDI.</t>
  </si>
  <si>
    <t>zásyp zatrubnění: 1,85*13,95=25,808 [A] 
zásyp propustku: 1,75*8,18=14,315 [B] 
zásyp jímek: (1,93*2*1,65+0,22*1,65+0,6*1*1,65)+(1,88*2*1,65+0,43*2*1,65)=15,345 [C] 
Celkem: A+B+C=55,468 [D]</t>
  </si>
  <si>
    <t>Uložení zeminy z pol. č. 12373  na mezideponii v prostoru stavby. Bude čerpáno dle skutečnosti a požadavku TDI.</t>
  </si>
  <si>
    <t>uložení na mezideponii: 55,468=55,468 [A]</t>
  </si>
  <si>
    <t>18221</t>
  </si>
  <si>
    <t>ROZPROSTŘENÍ ORNICE VE SVAHU V TL DO 0,10M</t>
  </si>
  <si>
    <t>Ohumusování v tl. 0,1m, včetně dovozu z dočasné skládky SO 101.1 pol. č. 12110.  
Výměra odečtena digitálně z výkresu D.1.2.2.2  
Bude čerpáno dle skutečnosti a požadavku TDI.</t>
  </si>
  <si>
    <t>jímky: 11,65+15,8=27,450 [A]</t>
  </si>
  <si>
    <t>položka zahrnuje:  
nutné přemístění ornice z dočasných skládek vzdálených do 50m  
rozprostření ornice v předepsané tloušťce ve svahu přes 1:5</t>
  </si>
  <si>
    <t>výměra převzata z pol. č. 18221.R  
Bude čerpáno dle skutečnosti a požadavku TDI.</t>
  </si>
  <si>
    <t>pol. č. 18221.R: 27,45=27,450 [A]</t>
  </si>
  <si>
    <t>272314</t>
  </si>
  <si>
    <t>ZÁKLADY Z PROSTÉHO BETONU DO C25/30</t>
  </si>
  <si>
    <t>betonový práh z betonu C25/30 nXF3  
Výměra odečtena digitálně z výkresu D.1.2.2.2  
Bude čerpáno dle skutečnosti a požadavku TDI.</t>
  </si>
  <si>
    <t>bet. práh: 0,15*0,6*(2,62+0,15+0,15+2,53)=0,491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</si>
  <si>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</si>
  <si>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451312</t>
  </si>
  <si>
    <t>PODKLADNÍ A VÝPLŇOVÉ VRSTVY Z PROSTÉHO BETONU C12/15</t>
  </si>
  <si>
    <t>Podkladní beton C 12/15 X0 tl. 0,1m  
Výměra odečtena digitálně z výkresu D.1.2.2.2.  
Bude čerpáno dle skutečnosti a požadavku TDI.</t>
  </si>
  <si>
    <t>Jímky: (((1,65+0,1+0,1)*(1,65+0,1+0,1)+0,55*(0,3+0,1+0,1))*0,1)*2=0,740 [A]</t>
  </si>
  <si>
    <t>Lože z betonu C25/30 nXF4 tl. 0,15 m pod obklad lomovým kamenem  
Výměra odečtena digitálně z výkresu D.1.2.2.2.  
Bude čerpáno dle skutečnosti a požadavku TDI.</t>
  </si>
  <si>
    <t>(5,59+1+1)*0,15=1,139 [A]</t>
  </si>
  <si>
    <t>451383</t>
  </si>
  <si>
    <t>PODKL VRSTVY ZE ŽELEZOBET DO C16/20 VČET VÝZTUŽE</t>
  </si>
  <si>
    <t>PROPUSTEK - Podkladní beton C16/20 nXF1 tl. 200mm s KARI sítí 100x100/8  
ZATRUBNĚNÍ - Podkladní beton C16/20 nXF1 tl. 200mm s KARI sítí 100x100/8  
Výměra odečtena digitálně z výkresu D.1.2.2.2.  
Bude čerpáno dle skutečnosti a požadavku TDI.</t>
  </si>
  <si>
    <t>zatrubnění: 13,95*0,2*1,1=3,069 [A] 
propustek: 8,18*0,2*1,1=1,800 [B] 
Celkem: A+B=4,869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</si>
  <si>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</si>
  <si>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Podsyp ze štěrkopísku ŠP v tl. 0,1m.  
Výměra odečtena digitálně z výkresu D.1.2.2.2  
Bude čerpáno dle skutečnosti a požadavku TDI.</t>
  </si>
  <si>
    <t>zatrubnění: 13,95*0,1*1,3=1,814 [A] 
propustek: 8,18*0,1*1,3=1,063 [B] 
Celkem: A+B=2,877 [C]</t>
  </si>
  <si>
    <t>Lomový kámen tl. 200mm, včetně spárování M25-XF4.  
Výměra odečtena digitálně z výkresu D.1.2.2.2.  
Bude čerpáno dle skutečnosti a požadavku TDI.</t>
  </si>
  <si>
    <t>(5,59+1+1)*0,2=1,518 [A]</t>
  </si>
  <si>
    <t>Vozovkové vrstvy ze štěrkodrti ŠDa 0/32, 2 vrstvy v tl 250mm. Pouze nad zatrubněním, nad propustkem je vozovka započítána v SO 101  
Výměra odečtena digitálně z výkresu D.1.2.2.2.  
Bude čerpáno dle skutečnosti a požadavku TDI.</t>
  </si>
  <si>
    <t>zatrubnění: (3,5+4)*0,25*7,03=13,181 [A]</t>
  </si>
  <si>
    <t>89911E</t>
  </si>
  <si>
    <t>LITINOVÝ POKLOP B125</t>
  </si>
  <si>
    <t>Bude čerpáno dle skutečnosti a požadavku TDI.</t>
  </si>
  <si>
    <t>2=2,000 [A]</t>
  </si>
  <si>
    <t>899574</t>
  </si>
  <si>
    <t>OBETONOVÁNÍ POTRUBÍ ZE ŽELEZOBETONU DO C25/30 VČETNĚ VÝZTUŽE</t>
  </si>
  <si>
    <t>Obetonování PP trouby DN 600  betonem  C25/30 n XF3 v tl. 0,10m včetně KARI sítě 100x100/8.  
Výměra odečtena digitálně z výkresu D.1.2.2.2  
Bude čerpáno dle skutečnosti a požadavku TDI.</t>
  </si>
  <si>
    <t>0,55*(14,25+8,18)=12,337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</si>
  <si>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</si>
  <si>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9111A1</t>
  </si>
  <si>
    <t>ZÁBRADLÍ SILNIČNÍ S VODOR MADLY - DODÁVKA A MONTÁŽ</t>
  </si>
  <si>
    <t>Dvoumadlové ocelové zábradlí, včetně povrchové úpravy antikorozním nátěrem a barvou dle volby zhotovitele. Bude čerpáno dle skutečnosti a požadavku TDI.</t>
  </si>
  <si>
    <t>2+2=4,000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</si>
  <si>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</si>
  <si>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9182D</t>
  </si>
  <si>
    <t>VTOKOVÉ JÍMKY BETONOVÉ VČETNĚ DLAŽBY PROPUSTU Z TRUB DN DO 600MM</t>
  </si>
  <si>
    <t>monolitická ŽB vtoková jímka na propustku DN 600 a zatrubnění DN 600 z bet. C30/37 n XF3 vč. výztuže z KARI-sítí 100/100/8  
rozměry jímky dle výkresu D.1.2.2.2.  
Předpokládané množství výztuže 130kg/m3.  
vč. nátěrů 1x NP + 2x NA  
Bude čerpáno dle skutečnosti a požadavku TDI.  
Výměra odečtena digitálně z výkresu C.2.7</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</si>
  <si>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</si>
  <si>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918358</t>
  </si>
  <si>
    <t>PROPUSTY Z TRUB DN 600MM</t>
  </si>
  <si>
    <t>Plastové trouba DN 600 SN16.  
Výměra odečtena digitálně z výkresu D.1.2.2.2  
Bude čerpáno dle skutečnosti a požadavku TDI.</t>
  </si>
  <si>
    <t>8,78+14,25=23,030 [A]</t>
  </si>
  <si>
    <t>96616</t>
  </si>
  <si>
    <t>BOURÁNÍ KONSTRUKCÍ ZE ŽELEZOBETONU</t>
  </si>
  <si>
    <t>Vybourání stávajících ŽB říms a čel včetně odvozu bez ohledu na vzdálenost (skládka určena zhotovitelem) a uložení na skládku.  
Poplatek za skládku v pol. č. 014102.3  
Výměra odečtena digitálně z výkresu D.1.2.2.2  
bude čerpáno dle skutečnosti a požadavku TDI</t>
  </si>
  <si>
    <t>2,0*0,5*0,3*2=0,600 [A]</t>
  </si>
  <si>
    <t>966358</t>
  </si>
  <si>
    <t>BOURÁNÍ PROPUSTŮ Z TRUB DN DO 600MM</t>
  </si>
  <si>
    <t>Vybourání betonových trub, včetně odvozu bez ohledu na vzdálenost (skládka určena zhotovitelem) a uložení na skládku.  
Poplatek za skládku v pol. č. 014102.3  
Výměra odečtena digitálně z výkresu D.1.2.2.2  
Bude čerpáno dle skutečnosti a požadavku TDI.</t>
  </si>
  <si>
    <t>DN 600: 13=13,000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</si>
  <si>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</si>
  <si>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02</t>
  </si>
  <si>
    <t>Příčný propustek km 3,994 - Podporované aktivity hlavní</t>
  </si>
  <si>
    <t>pol. č. 12373 - 17110: (42,253-23,364)*2,0=37,778 [A]</t>
  </si>
  <si>
    <t>pol. č. 96616: 3,75*2,4=9,000 [A] 
pol. č. 966358: 9,5*0,564=5,358 [B] 
A+B=14,358 [C]</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</si>
  <si>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D.1.2.2.3,   
Bude čerpáno dle skutečnosti a požadavku TDI.</t>
  </si>
  <si>
    <t>pro propustek: 2,82*12,98=36,604 [A] 
pro práh: 0,6*0,15*(5,6+3,5)=0,819 [B] 
pro dlažbu a žlab: (7+5+(0,6*3))*0,35=4,830 [C] 
Celkem: A+B+C=42,253 [D]</t>
  </si>
  <si>
    <t>pol. č. 17110: 23,364=23,364 [A]</t>
  </si>
  <si>
    <t>Zásyp propustku zeminou z výkopu viz pol. 12373 hutněnou po vrstvách 0,30 m.  
Výměra odečtena digitálně z výkresu D.1.2.2.3.  
Bude čerpáno dle skutečnosti a požadavku TDI.</t>
  </si>
  <si>
    <t>zásyp propustku: (0,9+0,9)*12,98=23,364 [A]</t>
  </si>
  <si>
    <t>uložení na mezideponii: 23,364=23,364 [A]</t>
  </si>
  <si>
    <t>betonový práh z betonu C25/30 nXF3  
Výměra odečtena digitálně z výkresu D.1.2.2.3.  
Bude čerpáno dle skutečnosti a požadavku TDI.</t>
  </si>
  <si>
    <t>0,6*0,15*(1,75+0,3+1+0,51+1,72+1,39+1,39+2,33)=0,935 [A]</t>
  </si>
  <si>
    <t>Lože z betonu C25/30 nXF4 tl. 0,15 m pod obklad lomovým kamenem a žlabové tvárnice tl. 0,15m  
Výměra odečtena digitálně z výkresu D.1.2.2.3.  
Bude čerpáno dle skutečnosti a požadavku TDI.</t>
  </si>
  <si>
    <t>(7+5+(0,6*3))*0,15=2,070 [A]</t>
  </si>
  <si>
    <t>Podkladní beton C16/20 nXF1 tl. 200mm s KARI sítí 100x100/8  
Výměra odečtena digitálně z výkresu D.1.2.2.3  
Bude čerpáno dle skutečnosti a požadavku TDI.</t>
  </si>
  <si>
    <t>propustek: 12,98*1,1*0,2=2,856 [A]</t>
  </si>
  <si>
    <t>Podsyp ze štěrkopísku ŠP v tl. 0,1m.  
Výměra odečtena digitálně z výkresu D.1.2.2.3  
Bude čerpáno dle skutečnosti a požadavku TDI.</t>
  </si>
  <si>
    <t>pod propustkem: 12,98*1,3*0,1=1,687 [A]</t>
  </si>
  <si>
    <t>Lomový kámen tl. 200mm, včetně spárování M25-XF4.  
Výměra odečtena digitálně z výkresu D.1.2.2.3.  
Bude čerpáno dle skutečnosti a požadavku TDI.</t>
  </si>
  <si>
    <t>(7+5)*0,2=2,400 [A]</t>
  </si>
  <si>
    <t>Obetonování PP  trouby DN 600  betonem  C25/30 n XF3 v tl. 0,10m včetně KARI sítě 100x100/8.  
Výměra odečtena digitálně z výkresu D.1.2.2.3.  
Bude čerpáno dle skutečnosti a požadavku TDI.</t>
  </si>
  <si>
    <t>0,55*12,98=7,139 [A]</t>
  </si>
  <si>
    <t>Plastové trouba DN 600 SN16.  
Výměra odečtena digitálně z výkresu D.1.2.2.3.  
Bude čerpáno dle skutečnosti a požadavku TDI.</t>
  </si>
  <si>
    <t>12,98=12,980 [A]</t>
  </si>
  <si>
    <t>Žlabové tvárnice z betonu včetně bet. lože C20/25 nXF3 tl. 100mm š. 600mm.  
Délka odměřena ze Situace D.1.2.2.3  
Bude čerpáno dle skutečnosti a požadavku TDI.</t>
  </si>
  <si>
    <t>Vybourání stávajících ŽB říms a čel včetně odvozu bez ohledu na vzdálenost (skládka určena zhotovitelem) a uložení na skládku.  
Poplatek za skládku v pol. č. 014102.3  
Výměra odečtena digitálně z výkresu D.1.2.2.3  
bude čerpáno dle skutečnosti a požadavku TDI</t>
  </si>
  <si>
    <t>stávající čela a římsa: 3*0,5*1,5+2*0,5*1,5=3,750 [A]</t>
  </si>
  <si>
    <t>Vybourání betonových trub, včetně odvozu bez ohledu na vzdálenost (skládka určena zhotovitelem) a uložení na skládku.  
Poplatek za skládku v pol. č. 014102.3  
Výměra odečtena digitálně z výkresu D.1.2.2.3.  
Bude čerpáno dle skutečnosti a požadavku TDI.</t>
  </si>
  <si>
    <t>DN 600: 9,5=9,500 [A]</t>
  </si>
  <si>
    <t>03</t>
  </si>
  <si>
    <t>Příčný propustek km 5,555 - Podporované aktivity hlavní</t>
  </si>
  <si>
    <t>pol. č. 12373 - 17110:(34,394-19,028)*2,0=30,732 [A]</t>
  </si>
  <si>
    <t>pol. č. 11332: 11,9*2,5=29,750 [A]</t>
  </si>
  <si>
    <t>pol. č. 96616: 2,25*2,4=5,400 [A] 
pol. č. 966358: 8,3*0,564=4,681 [B] 
A+B=10,081 [C]</t>
  </si>
  <si>
    <t>Odstranění konstrukce vozovky v tl. 0,5m , včetně odvozu bez ohledu na vzdálenost (skládka určena zhotovitelem) a uložení na skládku. Pouze nad zatrubněním, nad propustkem je vozovka započítána v SO 101  
Poplatek za skládku v pol. č. 014102.2  
Výměra odečtena digitálně z výkresu D.1.2.2.4.  
Bude čerpáno dle skutečnosti a požadavku TDI.</t>
  </si>
  <si>
    <t>1,7*(6+0,5+0,5)=11,900 [A]</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</si>
  <si>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D.1.2.2.4  
Bude čerpáno dle skutečnosti a požadavku TDI.</t>
  </si>
  <si>
    <t>pro propustek: 1,9*9,23=17,537 [A] 
pro jímku: (1,6*1,6*1,69)=4,326 [B] 
prostor kolem jímky: (2,37*1,6+1,1*1,6*2+0,4*1,6)=7,952 [C] 
pro práh: 0,3*0,6*(2,0+0,15+0,15)=0,414 [D] 
pro dlažbu a svah: (9,3+2,6)*0,35=4,165 [E] 
Celkem: A+B+C+D+E=34,394 [F]</t>
  </si>
  <si>
    <t>pol. č. 17110: 19,028=19,028 [A]</t>
  </si>
  <si>
    <t>Zásyp propustku zeminou z výkopu viz pol. 12373 hutněnou po vrstvách 0,30 m.  
Výměra odečtena digitálně z výkresu D.1.2.2.4  
Bude čerpáno dle skutečnosti a požadavku TDI.</t>
  </si>
  <si>
    <t>zásyp propustku: 1,2*9,23=11,076 [A] 
zásyp jímek: 2,37*1,6+1,1*1,6*2+0,4*1,6=7,952 [B] 
Celkem: A+B=19,028 [C]</t>
  </si>
  <si>
    <t>uložení na mezideponii: 19,028=19,028 [A]</t>
  </si>
  <si>
    <t>Ohumusování v tl. 0,1m, včetně dovozu z dočasné skládky SO 101.1 pol. č. 12110.  
Výměra odečtena digitálně z výkresu D.1.2.2.4  
Bude čerpáno dle skutečnosti a požadavku TDI.</t>
  </si>
  <si>
    <t>4,1=4,100 [A]</t>
  </si>
  <si>
    <t>pol. č. 18221.R: 4,1=4,100 [A]</t>
  </si>
  <si>
    <t>betonový práh z betonu C25/30 nXF3  
Výměra odečtena digitálně z výkresu D.1.2.2.4  
Bude čerpáno dle skutečnosti a požadavku TDI.</t>
  </si>
  <si>
    <t>bet. práh na odtoku: 0,3*0,6*(2,0+0,15+0,15)+0,6*0,15*(0,5+1,51)*2=0,776 [A] 
práh na vtocích: 0,15*0,6*(0,82+0,4+1,41)*2=0,473 [B] 
Celkem: A+B=1,249 [C]</t>
  </si>
  <si>
    <t>Podkladní beton C 12/15 X0 tl. 0,1m  
Výměra odečtena digitálně z výkresu D.1.2.2.4.  
Bude čerpáno dle skutečnosti a požadavku TDI.</t>
  </si>
  <si>
    <t>Jímka: 1,8*1,8*0,1=0,324 [A]</t>
  </si>
  <si>
    <t>Lože z betonu C25/30 nXF4 tl. 0,15 m pod obklad lomovým kamenem  
Výměra odečtena digitálně z výkresu D.1.2.2.4.  
Bude čerpáno dle skutečnosti a požadavku TDI.</t>
  </si>
  <si>
    <t>(9,3+2,6)*0,15=1,785 [A]</t>
  </si>
  <si>
    <t>PROPUSTEK - Podkladní beton C16/20 nXF1 tl. 200mm s KARI sítí 100x100/8  
Výměra odečtena digitálně z výkresu D.1.2.2.4.  
Bude čerpáno dle skutečnosti a požadavku TDI.</t>
  </si>
  <si>
    <t>propustek: 9,23*0,2*1,1=2,031 [A] 
zatrubnění příkopuů: 1,5*0,2*0,9*2=0,540 [B] 
Celkem: A+B=2,571 [C]</t>
  </si>
  <si>
    <t>Podsyp ze štěrkopísku ŠP v tl. 0,1m.  
Výměra odečtena digitálně z výkresu D.1.2.2.4  
Bude čerpáno dle skutečnosti a požadavku TDI.</t>
  </si>
  <si>
    <t>propustek: 9,23*0,1*1,3=1,200 [A] 
zatrubnění příkopuů: 1,5*0,1*1,1*2=0,330 [B] 
Celkem: A+B=1,530 [C]</t>
  </si>
  <si>
    <t>Lomový kámen tl. 200mm, včetně spárování M25-XF4.  
Výměra odečtena digitálně z výkresu D.1.2.2.4.  
Bude čerpáno dle skutečnosti a požadavku TDI.</t>
  </si>
  <si>
    <t>(9,3+2,6)*0,2=2,380 [A]</t>
  </si>
  <si>
    <t>Vozovkové vrstvy ze štěrkodrti ŠDa 0/32, 2 vrtsvy v tl 250mm. Pouze nad zatrubněním, nad propustkem je vozovka započítána v SO 101  
Výměra odečtena digitálně z výkresu D.1.2.2.4.  
Bude čerpáno dle skutečnosti a požadavku TDI.</t>
  </si>
  <si>
    <t>zatrubnění: (3,7+3,1)*0,25*(6+0,5+0,5)=11,900 [A]</t>
  </si>
  <si>
    <t>Infiltrační postřik modif. asf. emulzí C 50 BP 4, 0,6kg/m2. Naneseno na vrstvu ŠD. Plocha odečtena digitálně ze výkresu D.1.2.2.4</t>
  </si>
  <si>
    <t>4,5*6,4=28,800 [A]</t>
  </si>
  <si>
    <t>Asf. beton pro podkladní vrstvy ACP 16+ 50/70, tl. 80mm. Plocha odečtena digitálně z výkresu D.1.2.2.4</t>
  </si>
  <si>
    <t>Obetonování PP trouby DN 600 a DN 400 betonem  C25/30 n XF3 v tl. 0,10m včetně KARI sítě 100x100/8.  
Výměra odečtena digitálně z výkresu D.1.2.2.4  
Bude čerpáno dle skutečnosti a požadavku TDI.</t>
  </si>
  <si>
    <t>0,55*9,23=5,077 [A] 
0,3*1,5*2=0,900 [B] 
Celkem: A+B=5,977 [C]</t>
  </si>
  <si>
    <t>monolitická ŽB vtoková jímka na propustku DN 600 a zatrubnění DN 600 z bet. C30/37 n XF3 vč. výztuže z KARI-sítí 100/100/8  
rozměry jímky dle výkresu D.1.2.2.4.  
Předpokládané množství výztuže 130kg/m3.  
vč. nátěrů 1x NP + 2x NA  
Bude čerpáno dle skutečnosti a požadavku TDI.  
Výměra odečtena digitálně z výkresu C.2.7</t>
  </si>
  <si>
    <t>Plastové trouba DN 400 SN16.  
Výměra odečtena digitálně z výkresu D.1.2.2.7  
Bude čerpáno dle skutečnosti a požadavku TDI.</t>
  </si>
  <si>
    <t>1,5*2=3,000 [A]</t>
  </si>
  <si>
    <t>Plastové trouba DN 600 SN16.  
Výměra odečtena digitálně z výkresu D.1.2.2.4  
Bude čerpáno dle skutečnosti a požadavku TDI.</t>
  </si>
  <si>
    <t>9,53=9,530 [A]</t>
  </si>
  <si>
    <t>Vybourání stávajících ŽB říms a čel včetně odvozu bez ohledu na vzdálenost (skládka určena zhotovitelem) a uložení na skládku.  
Poplatek za skládku v pol. č. 014102.3  
Výměra odečtena digitálně z výkresu D.1.2.2.4  
bude čerpáno dle skutečnosti a požadavku TDI</t>
  </si>
  <si>
    <t>1,5*0,5*1,5*2=2,250 [A]</t>
  </si>
  <si>
    <t>Vybourání betonových trub, včetně odvozu bez ohledu na vzdálenost (skládka určena zhotovitelem) a uložení na skládku.  
Poplatek za skládku v pol. č. 014102.3  
Výměra odečtena digitálně z výkresu D.1.2.2.4  
Bude čerpáno dle skutečnosti a požadavku TDI.</t>
  </si>
  <si>
    <t>DN 600: 8,3=8,300 [A]</t>
  </si>
  <si>
    <t>04</t>
  </si>
  <si>
    <t>Příčný propustek km 6,020 - Podporované aktivity hlavní</t>
  </si>
  <si>
    <t>pol. č. 12373 - 17110: (211,045-115,058)*2=191,974 [A]</t>
  </si>
  <si>
    <t>pol. č. 11332: 61,664*2,5=154,160 [A]</t>
  </si>
  <si>
    <t>ŽB čela propustku a jímky předpoklad 2400kg/m3.  
ŽB trouby DN400 (2,5m=760kg) -&gt; 1m=304kg  
ŽB trouby DN500 (2,5m=1030kg) -&gt; 1m=412kg  
ŽB trouby DN600 (2,5m=1410kg) -&gt; 1m=564kg  
ŽB trouby DN1200 (2,0m=3095kg) -&gt; 1m=1548kg  
Bude čerpáno dle skutečnosti a požadavku TDI.</t>
  </si>
  <si>
    <t>pol. č. 96616: 42,875*2,4=102,900 [A] 
pol. č. 966364: 23,3*0,304=7,083 [B] 
pol. č. 966358: 10,9*0,412=4,491 [C] 
pol. č. 966372: 16*1,548=24,768 [D] 
Celkem: A+B+C+D=139,242 [E]</t>
  </si>
  <si>
    <t>Odstranění konstrukce vozovky v tl. 0,3m, včetně odvozu bez ohledu na vzdálenost (skládka určena zhotovitelem) a uložení na skládku.  
Poplatek za skládku v pol. č. 014102.2  
Výměra odečtena digitálně z výkresu D.1.2.2.5  
Bude čerpáno dle skutečnosti a požadavku TDI.</t>
  </si>
  <si>
    <t>propustek 1: 2,05*18,17=37,249 [A] 
propustek 2: 0,75*12,10=9,075 [B] 
propustek 3: 2,0*7,67=15,340 [C] 
Celkem: A+B+C=61,664 [D]</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</si>
  <si>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D.1.2.2.5,   
Bude čerpáno dle skutečnosti a požadavku TDI.</t>
  </si>
  <si>
    <t>propustek 1: 3,65*18,7=68,255 [A] 
propustek 2: 2,35*12,10=28,435 [B] 
propustek 3: 3,8*7,67=29,146 [C] 
pro kolmé čelo: 7,85*(5,59+1,2+1,63)=66,097 [D] 
pro jímku: 1,6*1,6*(2,04+0,1)=5,478 [E] 
kolem jímky: 0,75*1,6*4=4,800 [F] 
pro dlažbu: (2,5+2,5+9,5+7)*0,35=7,525 [G] 
pro bet. práh: 0,3*0,6*(1,85+0,43+0,4+0,7+1,7+0,8+1,39)=1,309 [H] 
Celkem: A+B+C+D+E+F+G+H=211,045 [I]</t>
  </si>
  <si>
    <t>pol. č. 17110: 115,058=115,058 [A]</t>
  </si>
  <si>
    <t>Zásyp propustku zeminou z výkopu viz pol. 12373 hutněnou po vrstvách 0,30 m.  
Výměra odečtena digitálně z výkresu D.1.2.2.5.  
Bude čerpáno dle skutečnosti a požadavku TDI.</t>
  </si>
  <si>
    <t>zásyp propustku 1: 2,2*18,7=41,140 [A] 
zásyp propustku 2: 1,6*12,1=19,360 [B] 
zásyp propustku 3: 2,7*7,67=20,709 [C] 
zásyp kolmého čela: (2,05+1,4)*(5,59+1,2+1,63)=29,049 [D] 
kolem jímky: 0,75*1,6*4=4,800 [E] 
Celkem: A+B+C+D+E=115,058 [F]</t>
  </si>
  <si>
    <t>uložení na mezideponii: 115,058=115,058 [A]</t>
  </si>
  <si>
    <t>Ohumusování v tl. 0,1m, včetně dovozu z dočasné skládky SO 101.1 pol. č. 12110.   
Výměra odečtena digitálně z výkresu D.1.2.2.5.  
Bude čerpáno dle skutečnosti a požadavku TDI.</t>
  </si>
  <si>
    <t>pol. 18221.R: 2,9=2,900 [A]</t>
  </si>
  <si>
    <t>Separační geotextilie při sanaci aktivní zóny. 500g/m2. Výměra odečtena digitálně z výkresu D.1.2.2.5. Bude čerpáno dle skutečnosti a požadavku TDI.</t>
  </si>
  <si>
    <t>5,5*(5,59+1,2+1,6)=46,145 [A]</t>
  </si>
  <si>
    <t>ŠDa 32/63 tl. 0,5m. Výměra odečtena digitálně z výkresu D.1.2.2.5. Bude čerpáno dle skutečnosti a požadavku TDI.</t>
  </si>
  <si>
    <t>1,65*(5,59+1,2+1,63)=13,893 [A]</t>
  </si>
  <si>
    <t>betonový práh z betonu C25/30 nXF3  
Výměra odečtena digitálně z výkresu D.1.2.2.5  
Bude čerpáno dle skutečnosti a požadavku TDI.</t>
  </si>
  <si>
    <t>bet. práh: 0,3*0,6*(1,85+0,43+0,4+0,7+1,7+0,8+1,39)=1,309 [A]</t>
  </si>
  <si>
    <t>272325</t>
  </si>
  <si>
    <t>ZÁKLADY ZE ŽELEZOBETONU DO C30/37</t>
  </si>
  <si>
    <t>ŽB základ kolmého čela z betonu C30/37 XF3, XD1 včetně výztuže.  
Výměra odečtena digitálně z výkresu D.1.2.2.5.  
Bude čerpáno dle skutečnosti a požadavku TDI.</t>
  </si>
  <si>
    <t>1,5*(5,59+1,2+1,63)=12,630 [A]</t>
  </si>
  <si>
    <t>317325</t>
  </si>
  <si>
    <t>ŘÍMSY ZE ŽELEZOBETONU DO C30/37</t>
  </si>
  <si>
    <t>Monolit. žb. římsa z bet. C30/37 XF4+XD3. (š.0,8m v. 0,25m (0,5m), dl. 3+2m).  
Výměra odečtena digitálně z výkresu D.1.2.2.5.  
Bude čerpáno dle skutečnosti a požadavku TDI.</t>
  </si>
  <si>
    <t>0,35*(5,59+1,2+1,63)=2,947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</si>
  <si>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</si>
  <si>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</si>
  <si>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</si>
  <si>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dřík propustku z bet. C30/37 - XF3, XD1  
Bude čerpáno dle skutečnosti a požadavku TDI.  
Výměra odečtena digitálně z výkresu D.1.2.2.5</t>
  </si>
  <si>
    <t>0,95*(5,59+1,2+1,63)=7,999 [A]</t>
  </si>
  <si>
    <t>Podkladní beton C 12/15 nXF3 tl. 0,1m  
Výměra odečtena digitálně z výkresu D.1.2.2.5.  
Bude čerpáno dle skutečnosti a požadavku TDI.</t>
  </si>
  <si>
    <t>pod základy kolmých čel: (0,6+2,45+0,6)*(5,59+1,2+1,63)*0,1=3,073 [A] 
pod jímkou: 1,8*1,8*0,1=0,324 [B] 
Celkem: A+B=3,397 [C]</t>
  </si>
  <si>
    <t>Lože z betonu C25/30 nXF4 tl. 0,15 m pod obklad lomovým kamenem a žlabové tvárnice tl. 0,15m  
Výměra odečtena digitálně z výkresu D.1.2.2.5.  
Bude čerpáno dle skutečnosti a požadavku TDI.</t>
  </si>
  <si>
    <t>lom. kámen: (2,5+2,5+9,5+7)*0,2=4,300 [A]</t>
  </si>
  <si>
    <t>Podkladní beton C16/20 nXF1 tl. 200mm s KARI sítí 100x100/8  
Výměra odečtena digitálně z výkresu D.1.2.2.5.  
Bude čerpáno dle skutečnosti a požadavku TDI.</t>
  </si>
  <si>
    <t>propustek 1: 18,17*1,3*0,2=4,724 [A] 
propustek 2: 12,10*0,9*0,2=2,178 [B] 
propustek 3: 7,67*1,1*0,2=1,687 [C] 
Celkem: A+B+C=8,589 [D]</t>
  </si>
  <si>
    <t>Podsyp ze štěrkopísku ŠP v tl. 0,1m.  
Výměra odečtena digitálně z výkresu D.1.2.2.5.  
Bude čerpáno dle skutečnosti a požadavku TDI.</t>
  </si>
  <si>
    <t>propustek 1: 18,17*1,5*0,1=2,726 [A] 
propustek 2: 12,10*1,1*0,1=1,331 [B] 
propustek 3: 7,67*1,3*0,1=0,997 [C] 
Celkem: A+B+C=5,054 [D]</t>
  </si>
  <si>
    <t>Lomový kámen tl. 200mm, včetně spárování M25-XF4.  
Výměra odečtena digitálně z výkresu D.1.2.2.5.  
Bude čerpáno dle skutečnosti a požadavku TDI.</t>
  </si>
  <si>
    <t>Vozovkové vrstvy ze štěrkodrti ŠDa 0/32 v tl 250mm.  
Výměra odečtena digitálně z výkresu D.1.2.2.5  
Bude čerpáno dle skutečnosti a požadavku TDI.</t>
  </si>
  <si>
    <t>propustek 1: (4,3+3,8)*0,25*18,17=36,794 [A] 
propustek 3: (4,3+3,8)*0,25*7,67=15,532 [B] 
Celkem: A+B=52,326 [C]</t>
  </si>
  <si>
    <t>Infiltrační postřik modif. asf. emulzí C 50 BP 4, 0,6kg/m2. Naneseno na vrstvu ŠD. Plocha odečtena digitálně ze výkresu D.1.2.2.5</t>
  </si>
  <si>
    <t>5*11+5*7=90,000 [A]</t>
  </si>
  <si>
    <t>Asf. beton pro podkladní vrstvy ACP 16+ 50/70, tl. 80mm. Plocha odečtena digitálně z výkresu D.1.2.2.5</t>
  </si>
  <si>
    <t>Obetonování PP  trouby betonem  C25/30 n XF3 v tl. 0,20m včetně KARI sítě 100x100/8.  
Výměra odečtena digitálně z výkresu D.1.2.2.5.  
Bude čerpáno dle skutečnosti a požadavku TDI.</t>
  </si>
  <si>
    <t>propustek 1: 0,6*18,17=10,902 [A] 
propustek 2: 0,35*12,10=4,235 [B] 
propustek 3: 0,5*7,67=3,835 [C] 
Celkem: A+B+C=18,972 [D]</t>
  </si>
  <si>
    <t>9111A3</t>
  </si>
  <si>
    <t>ZÁBRADLÍ SILNIČNÍ S VODOR MADLY - DEMONTÁŽ S PŘESUNEM</t>
  </si>
  <si>
    <t>Povinný odkup zhotovitelem.  
Výměra odečtena digitálně z výkresu D.1.2.2.5.  
Bude čerpáno dle skutečnosti a požadavku TDI.</t>
  </si>
  <si>
    <t>6+2+4+2=14,000 [A]</t>
  </si>
  <si>
    <t>9117C1</t>
  </si>
  <si>
    <t>SVOD OCEL ZÁBRADEL ÚROVEŇ ZADRŽ H2 - DODÁVKA A MONTÁŽ</t>
  </si>
  <si>
    <t>Zábradelní svodidlo včetně upevňovadel.  
Bude čerpáno dle skutečnosti a požadavku TDI.  
Výměra odečtena digitálně z výkresu D.1.2.2.5</t>
  </si>
  <si>
    <t>6+2+2=10,000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</si>
  <si>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</si>
  <si>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monolitická ŽB vtoková jímka na propustku DN 600 a zatrubnění DN 600 z bet. C30/37 n XF3 vč. výztuže z KARI-sítí 100/100/8  
rozměry jímky dle výkresu D.1.2.2.5.  
Předpokládané množství výztuže 130kg/m3.  
vč. nátěrů 1x NP + 2x NA  
Bude čerpáno dle skutečnosti a požadavku TDI.  
Výměra odečtena digitálně z výkresu C.2.7</t>
  </si>
  <si>
    <t>Plastové trouba DN 400 SN16. Propustek 2.  
Výměra odečtena digitálně z výkresu D.1.2.2.5.  
Bude čerpáno dle skutečnosti a požadavku TDI.</t>
  </si>
  <si>
    <t>12,4=12,400 [A]</t>
  </si>
  <si>
    <t>Plastové trouba DN 600 SN16. Propustek 3.  
Výměra odečtena digitálně z výkresu D.1.2.2.5.  
Bude čerpáno dle skutečnosti a požadavku TDI.</t>
  </si>
  <si>
    <t>8,4=8,400 [A]</t>
  </si>
  <si>
    <t>91836</t>
  </si>
  <si>
    <t>PROPUSTY Z TRUB DN 800MM</t>
  </si>
  <si>
    <t>Plastové trouba DN 800 SN16. Propustek 1.  
Výměra odečtena digitálně z výkresu D.1.2.2.5.  
Bude čerpáno dle skutečnosti a požadavku TDI.</t>
  </si>
  <si>
    <t>18,58=18,580 [A]</t>
  </si>
  <si>
    <t>Vybourání stávajících ŽB říms, čel a betonových jímek včetně odvozu bez ohledu na vzdálenost (skládka určena zhotovitelem) a uložení na skládku.  
Poplatek za skládku v pol. č. 014102.3  
Výměra odečtena digitálně z výkresu D.1.2.2.5  
Bude čerpáno dle skutečnosti a požadavku TDI.</t>
  </si>
  <si>
    <t>kolmé čelo: 10*0,8*2,5=20,000 [A] 
kolmé čelo:10*0,8*2=16,000 [B] 
jímka: 2*2*2-1,5*1,5*1,5=4,625 [C] 
kolmé čelo: 3*0,5*1,5=2,250 [D] 
Celkem: A+B+C+D=42,875 [E]</t>
  </si>
  <si>
    <t>966346</t>
  </si>
  <si>
    <t>BOURÁNÍ PROPUSTŮ Z TRUB DN DO 400MM</t>
  </si>
  <si>
    <t>Vybourání betonových trub, včetně odvozu bez ohledu na vzdálenost (skládka určena zhotovitelem) a uložení na skládku.  
Poplatek za skládku v pol. č. 014102.3  
Výměra odečtena digitálně z výkresu D.1.2.2.5  
Bude čerpáno dle skutečnosti a požadavku TDI.</t>
  </si>
  <si>
    <t>11,8+11,5=23,300 [A]</t>
  </si>
  <si>
    <t>DN 600: 10,9=10,900 [A]</t>
  </si>
  <si>
    <t>966372</t>
  </si>
  <si>
    <t>BOURÁNÍ PROPUSTŮ Z TRUB DN DO 1200MM</t>
  </si>
  <si>
    <t>16=16,000 [A]</t>
  </si>
  <si>
    <t>05</t>
  </si>
  <si>
    <t>Příčný propustek km 7,102 - Podporované aktivity hlavní</t>
  </si>
  <si>
    <t>pol. č. 12373 - 17110:(46,954-25,719)*2,0=42,470 [A]</t>
  </si>
  <si>
    <t>pol. č. 11332: 13,764*2,5=34,410 [A]</t>
  </si>
  <si>
    <t>pol. č. 96616: 4,5*2,4=10,800 [A] 
pol. č. 966346: 5*0,304=1,520 [B] 
pol. č. 966358: 8,2*0,564=4,625 [C] 
Celkem: A+B+C=16,945 [D]</t>
  </si>
  <si>
    <t>Odstranění konstrukce vozovky v tl. 0,5m , včetně odvozu bez ohledu na vzdálenost (skládka určena zhotovitelem) a uložení na skládku. Pouze nad zatrubněním, nad propustkem je vozovka započítána v SO 101  
Poplatek za skládku v pol. č. 014102.2  
Výměra odečtena digitálně z výkresu D.1.2.2.6.  
Bude čerpáno dle skutečnosti a požadavku TDI.</t>
  </si>
  <si>
    <t>1,85*(3,22+3,22+0,5+0,5)=13,764 [A]</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</si>
  <si>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D.1.2.2.6  
Bude čerpáno dle skutečnosti a požadavku TDI.</t>
  </si>
  <si>
    <t>pro propustek: 2,15*10,13=21,780 [A] 
pro zatrubnění: 2*7,02=14,040 [B] 
pro jímku: 1,6*1,6*1,6=4,096 [C] 
prostor kolem jímek: (0,55*1,6*2+0,24*1,6)=2,144 [D] 
pro práh: 0,3*0,6*(1,8+2+2)=1,044 [E] 
pro dlažbu a svah: (5+3+3)*0,35=3,850 [F] 
Celkem: A+B+C+D+E+F=46,954 [G]</t>
  </si>
  <si>
    <t>pol. č. 17110: 25,719=25,719 [A]</t>
  </si>
  <si>
    <t>Zásyp propustku zeminou z výkopu viz pol. 12373 hutněnou po vrstvách 0,30 m.  
Výměra odečtena digitálně z výkresu D.1.2.2.6  
Bude čerpáno dle skutečnosti a požadavku TDI.</t>
  </si>
  <si>
    <t>zásyp zatrubnění: 1,3*10,13=13,169 [A] 
zásyp propustku: 1,3*7,02=9,126 [B] 
zásyp jímky: (0,55*1,6*2+0,24*1,6)+(0,4*1,6*2)=3,424 [C] 
Celkem: A+B+C=25,719 [D]</t>
  </si>
  <si>
    <t>uložení na mezideponii: 25,719=25,719 [A]</t>
  </si>
  <si>
    <t>Ohumusování v tl. 0,1m, včetně dovozu z dočasné skládky SO 101.1 pol. č. 12110.  
Výměra odečtena digitálně z výkresu D.1.2.2.6  
Bude čerpáno dle skutečnosti a požadavku TDI.</t>
  </si>
  <si>
    <t>14+2,5=16,500 [A]</t>
  </si>
  <si>
    <t>pol. č. 18221.R: 14+2,5=16,500 [A]</t>
  </si>
  <si>
    <t>betonový práh z betonu C25/30 nXF3  
Výměra odečtena digitálně z výkresu D.1.2.2.6  
Bude čerpáno dle skutečnosti a požadavku TDI.</t>
  </si>
  <si>
    <t>bet. práh: 0,3*0,6*(1,8+2+2)=1,044 [E]</t>
  </si>
  <si>
    <t>Podkladní beton C 12/15 X0 tl. 0,1m  
Výměra odečtena digitálně z výkresu D.1.2.2.6  
Bude čerpáno dle skutečnosti a požadavku TDI.</t>
  </si>
  <si>
    <t>Jímky: 1,8*1,8*0,1=0,324 [A]</t>
  </si>
  <si>
    <t>Lože z betonu C25/30 nXF4 tl. 0,15 m pod obklad lomovým kamenem  
Výměra odečtena digitálně z výkresu D.1.2.2.6.  
Bude čerpáno dle skutečnosti a požadavku TDI.</t>
  </si>
  <si>
    <t>(5+3+3)*0,15=1,650 [A]</t>
  </si>
  <si>
    <t>PROPUSTEK - Podkladní beton C16/20 nXF1 tl. 200mm s KARI sítí 100x100/8  
ZATRUBNĚNÍ - Podkladní beton C16/20 nXF1 tl. 200mm s KARI sítí 100x100/8  
Výměra odečtena digitálně z výkresu D.1.2.2.6.  
Bude čerpáno dle skutečnosti a požadavku TDI.</t>
  </si>
  <si>
    <t>zatrubnění: 7,02*0,2*0,9=1,264 [A] 
propustek:10,13*0,2*1,1=2,229 [B] 
šikmé čelo u jímky: 1,5*0,2*0,9=0,270 [C] 
Celkem: A+B+C=3,763 [D]</t>
  </si>
  <si>
    <t>Podsyp ze štěrkopísku ŠP v tl. 0,1m.  
Výměra odečtena digitálně z výkresu D.1.2.2.6  
Bude čerpáno dle skutečnosti a požadavku TDI.</t>
  </si>
  <si>
    <t>zatrubnění: 7,02*0,1*1,1=0,772 [A] 
propustek:10,13*0,1*1,3=1,317 [B] 
šikmé čelo u jímky: 1,5*0,1*1,1=0,165 [C] 
Celkem: A+B+C=2,254 [D]</t>
  </si>
  <si>
    <t>Lomový kámen tl. 200mm, včetně spárování M25-XF4.  
Výměra odečtena digitálně z výkresu D.1.2.2.6.  
Bude čerpáno dle skutečnosti a požadavku TDI.</t>
  </si>
  <si>
    <t>(5+3+3)*0,2=2,200 [A]</t>
  </si>
  <si>
    <t>Vozovkové vrstvy ze štěrkodrti ŠDa 0/32, 2 vrstvy v tl 250mm. Pouze nad zatrubněním, nad propustkem je vozovka započítána v SO 101  
Výměra odečtena digitálně z výkresu D.1.2.2.6.  
Bude čerpáno dle skutečnosti a požadavku TDI.</t>
  </si>
  <si>
    <t>propustek: (3,2+3,8)*0,25*10,13=17,728 [A]</t>
  </si>
  <si>
    <t>Infiltrační postřik modif. asf. emulzí C 50 BP 4, 0,6kg/m2. Naneseno na vrstvu ŠD. Plocha odečtena digitálně ze výkresu D.1.2.2.6</t>
  </si>
  <si>
    <t>5*7=35,000 [A]</t>
  </si>
  <si>
    <t>Asf. beton pro podkladní vrstvy ACP 16+ 50/70, tl. 80mm. Plocha odečtena digitálně z výkresu D.1.2.2.6</t>
  </si>
  <si>
    <t>Obetonování PP trouby DN 600  betonem  C25/30 n XF3 v tl. 0,10m včetně KARI sítě 100x100/8.  
Výměra odečtena digitálně z výkresu D.1.2.2.6  
Bude čerpáno dle skutečnosti a požadavku TDI.</t>
  </si>
  <si>
    <t>zatrubnění: 0,3*7,02=2,106 [A] 
propustek:0,5*10,13=5,065 [B] 
šikmé čelo u jímky: 0,3*1,5=0,450 [C] 
Celkem: A+B+C=7,621 [D]</t>
  </si>
  <si>
    <t>monolitická ŽB vtoková jímka na propustku DN 600 a zatrubnění DN 600 z bet. C30/37 n XF3 vč. výztuže z KARI-sítí 100/100/8  
rozměry jímky dle výkresu D.1.2.2.6.  
Předpokládané množství výztuže 130kg/m3.  
vč. nátěrů 1x NP + 2x NA  
Bude čerpáno dle skutečnosti a požadavku TDI.  
Výměra odečtena digitálně z výkresu C.2.7</t>
  </si>
  <si>
    <t>Plastové trouba DN 400 SN16.  
Výměra odečtena digitálně z výkresu D.1.2.2.6  
Bude čerpáno dle skutečnosti a požadavku TDI.</t>
  </si>
  <si>
    <t>7,32+1,5=8,820 [A]</t>
  </si>
  <si>
    <t>Plastové trouba DN 600 SN16.  
Výměra odečtena digitálně z výkresu D.1.2.2.6  
Bude čerpáno dle skutečnosti a požadavku TDI.</t>
  </si>
  <si>
    <t>10,46=10,460 [A]</t>
  </si>
  <si>
    <t>Vybourání stávajících ŽB říms a čel včetně odvozu bez ohledu na vzdálenost (skládka určena zhotovitelem) a uložení na skládku.  
Poplatek za skládku v pol. č. 014102.3  
Výměra odečtena digitálně z výkresu D.1.2.2.6  
bude čerpáno dle skutečnosti a požadavku TDI</t>
  </si>
  <si>
    <t>2*0,5*1,5*3=4,500 [A]</t>
  </si>
  <si>
    <t>Vybourání betonových trub, včetně odvozu bez ohledu na vzdálenost (skládka určena zhotovitelem) a uložení na skládku.  
Poplatek za skládku v pol. č. 014102.3  
Výměra odečtena digitálně z výkresu D.1.2.2.6  
Bude čerpáno dle skutečnosti a požadavku TDI.</t>
  </si>
  <si>
    <t>DN 600: 8,2=8,200 [A]</t>
  </si>
  <si>
    <t>06</t>
  </si>
  <si>
    <t>Příčný propustek km 8,417 - Podporované aktivity hlavní</t>
  </si>
  <si>
    <t>pol. č. 12373 - 17110:(132,837-86,793)*2,0=92,088 [A]</t>
  </si>
  <si>
    <t>pol. č. 11332: 13,3*2,5=33,250 [A]</t>
  </si>
  <si>
    <t>pol. č. 96616: 3*2,4=7,200 [A] 
pol. č. 966358: 23*0,564=12,972 [B] 
Celkem: A+B=20,172 [C]</t>
  </si>
  <si>
    <t>Odstranění konstrukce vozovky v tl. 0,5m , včetně odvozu bez ohledu na vzdálenost (skládka určena zhotovitelem) a uložení na skládku. Pouze nad zatrubněním, nad propustkem je vozovka započítána v SO 101  
Poplatek za skládku v pol. č. 014102.2  
Výměra odečtena digitálně z výkresu D.1.2.2.7.  
Bude čerpáno dle skutečnosti a požadavku TDI.</t>
  </si>
  <si>
    <t>1,9*(6+0,5+0,5)=13,300 [A]</t>
  </si>
  <si>
    <t>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digitálně z výkresu D.1.2.2.7  
Bude čerpáno dle skutečnosti a požadavku TDI.</t>
  </si>
  <si>
    <t>pro propustek: 2,4*7,96=19,104 [A] 
pro prodloužení: 5,8*13,23=76,734 [B] 
pro jímky: (1,6*1,6*(0,54+0,6+1,14))+(1,6*1,6*1,78)=10,394 [C] 
prostor kolem jímek: (0,22*1,6+0,8*1,6+2,4*1,6*2)+(0,3*1,6+0,6*1,6*2+2,4*1,6)=15,552 [D] 
pro práh: 0,3*0,6*((2,3+1,93+0,5+0,5+1,93+0,5+0,5+2,3)+(0,77+0,4+0,82)+(0,78+0,4+0,82)+(0,82+0,4+1,33)+(0,82+0,4+1,38))=3,528 [E] 
pro dlažbu a svah: (6+3+3+9,5)*0,35=7,525 [F] 
Celkem: A+B+C+D+E+F=132,837 [G]</t>
  </si>
  <si>
    <t>pol. č. 17110: 86,793=86,793 [A]</t>
  </si>
  <si>
    <t>Zásyp propustku zeminou z výkopu viz pol. 12373 hutněnou po vrstvách 0,30 m.  
Výměra odečtena digitálně z výkresu D.1.2.2.7  
Bude čerpáno dle skutečnosti a požadavku TDI.</t>
  </si>
  <si>
    <t>zásyp propustku: 1,5*7,96=11,940 [A] 
zásyp prodloužení: 4,7*13,23=62,181 [B] 
zásyp jímky: (0,22*1,6+0,8*1,6+1,5*1,6*2)+(0,3*1,6+0,6*1,6*2+2,4*1,6)=12,672 [C] 
Celkem: A+B+C=86,793 [D]</t>
  </si>
  <si>
    <t>uložení na mezideponii: 86,793=86,793 [A]</t>
  </si>
  <si>
    <t>Ohumusování v tl. 0,1m, včetně dovozu z dočasné skládky SO 101.1 pol. č. 12110.  
Výměra odečtena digitálně z výkresu D.1.2.2.7  
Bude čerpáno dle skutečnosti a požadavku TDI.</t>
  </si>
  <si>
    <t>32+5=37,000 [A]</t>
  </si>
  <si>
    <t>pol. č. 18221.R: 37=37,000 [A]</t>
  </si>
  <si>
    <t>betonový práh z betonu C25/30 nXF3  
Výměra odečtena digitálně z výkresu D.1.2.2.7  
Bude čerpáno dle skutečnosti a požadavku TDI.</t>
  </si>
  <si>
    <t>bet. práh: 0,3*0,6*((2,3+1,93+0,5+0,5+1,93+0,5+0,5+2,3)+(0,77+0,4+0,82)+(0,78+0,4+0,82)+(0,82+0,4+1,33)+(0,82+0,4+1,38))=3,528 [A]</t>
  </si>
  <si>
    <t>Podkladní beton C 12/15 X0 tl. 0,1m  
Výměra odečtena digitálně z výkresu D.1.2.2.7  
Bude čerpáno dle skutečnosti a požadavku TDI.</t>
  </si>
  <si>
    <t>Jímky: 1,8*1,8*0,1*2=0,648 [A]</t>
  </si>
  <si>
    <t>Lože z betonu C25/30 nXF4 tl. 0,15 m pod obklad lomovým kamenem  
Výměra odečtena digitálně z výkresu D.1.2.2.7.  
Bude čerpáno dle skutečnosti a požadavku TDI.</t>
  </si>
  <si>
    <t>(6+3+3+9,5)*0,15=3,225 [A]</t>
  </si>
  <si>
    <t>PROPUSTEK - Podkladní beton C16/20 nXF1 tl. 200mm s KARI sítí 100x100/8  
ZATRUBNĚNÍ - Podkladní beton C16/20 nXF1 tl. 200mm s KARI sítí 100x100/8  
Výměra odečtena digitálně z výkresu D.1.2.2.7.  
Bude čerpáno dle skutečnosti a požadavku TDI.</t>
  </si>
  <si>
    <t>propustek: 7,96*0,2*1,1=1,751 [A] 
prodloužení: 13,23*0,2*1,1=2,911 [B] 
šikmé čelo u jímky: 1,5*0,2*0,9*4=1,080 [C] 
Celkem: A+B+C=5,742 [D]</t>
  </si>
  <si>
    <t>Podsyp ze štěrkopísku ŠP v tl. 0,1m.  
Výměra odečtena digitálně z výkresu D.1.2.2.7  
Bude čerpáno dle skutečnosti a požadavku TDI.</t>
  </si>
  <si>
    <t>propustek: 7,96*0,1*1,3=1,035 [A] 
prodloužení: 13,23*0,1*1,3=1,720 [B] 
šikmé čelo u jímky: 1,5*0,1*1,1*4=0,660 [C] 
Celkem: A+B+C=3,415 [D]</t>
  </si>
  <si>
    <t>Lomový kámen tl. 200mm, včetně spárování M25-XF4.  
Výměra odečtena digitálně z výkresu D.1.2.2.7.  
Bude čerpáno dle skutečnosti a požadavku TDI.</t>
  </si>
  <si>
    <t>(6+3+3+9,5)*0,2=4,300 [A]</t>
  </si>
  <si>
    <t>Vozovkové vrstvy ze štěrkodrti ŠDa 0/32, 2 vrstvy v tl 250mm. Pouze nad zatrubněním, nad propustkem je vozovka započítána v SO 101  
Výměra odečtena digitálně z výkresu D.1.2.2.7.  
Bude čerpáno dle skutečnosti a požadavku TDI.</t>
  </si>
  <si>
    <t>propustek: (3,2+3,8)*0,25*7,96=13,930 [A]</t>
  </si>
  <si>
    <t>Infiltrační postřik modif. asf. emulzí C 50 BP 4, 0,6kg/m2. Naneseno na vrstvu ŠD. Plocha odečtena digitálně ze výkresu D.1.2.2.7</t>
  </si>
  <si>
    <t>Asf. beton pro podkladní vrstvy ACP 16+ 50/70, tl. 80mm. Plocha odečtena digitálně z výkresu D.1.2.2.7</t>
  </si>
  <si>
    <t>4=4,000 [A]</t>
  </si>
  <si>
    <t>Obetonování PP trouby DN 600  betonem  C25/30 n XF3 v tl. 0,10m včetně KARI sítě 100x100/8.  
Výměra odečtena digitálně z výkresu D.1.2.2.7  
Bude čerpáno dle skutečnosti a požadavku TDI.</t>
  </si>
  <si>
    <t>prodloužení: 0,5*13,23=6,615 [A] 
propustek:0,5*7,96=3,980 [B] 
šikmé čelo u jímky: 0,3*1,5*4=1,800 [C] 
Celkem: A+B+C=12,395 [D]</t>
  </si>
  <si>
    <t>monolitická ŽB vtoková jímka na propustku DN 600 a zatrubnění DN 600 z bet. C30/37 n XF3 vč. výztuže z KARI-sítí 100/100/8  
rozměry jímky dle výkresu D.1.2.2.7.  
Předpokládané množství výztuže 130kg/m3.  
vč. nátěrů 1x NP + 2x NA  
Bude čerpáno dle skutečnosti a požadavku TDI.  
Výměra odečtena digitálně z výkresu C.2.7</t>
  </si>
  <si>
    <t>1,5*4=6,000 [A]</t>
  </si>
  <si>
    <t>Plastové trouba DN 600 SN16.  
Výměra odečtena digitálně z výkresu D.1.2.2.7  
Bude čerpáno dle skutečnosti a požadavku TDI.</t>
  </si>
  <si>
    <t>7,96+13,23=21,190 [A]</t>
  </si>
  <si>
    <t>Vybourání stávajících ŽB říms a čel včetně odvozu bez ohledu na vzdálenost (skládka určena zhotovitelem) a uložení na skládku.  
Poplatek za skládku v pol. č. 014102.3  
Výměra odečtena digitálně z výkresu D.1.2.2.7  
bude čerpáno dle skutečnosti a požadavku TDI</t>
  </si>
  <si>
    <t>2*0,5*1,5*2=3,000 [A]</t>
  </si>
  <si>
    <t>Vybourání betonových trub, včetně odvozu bez ohledu na vzdálenost (skládka určena zhotovitelem) a uložení na skládku.  
Poplatek za skládku v pol. č. 014102.3  
Výměra odečtena digitálně z výkresu D.1.2.2.7  
Bude čerpáno dle skutečnosti a požadavku TDI.</t>
  </si>
  <si>
    <t>DN 600: 23=23,000 [A]</t>
  </si>
  <si>
    <t>07</t>
  </si>
  <si>
    <t>Podélný propustek km 3,837 - Podporované aktivity hlavní</t>
  </si>
  <si>
    <t>pol. č. (12373 - 17110): (11,07-4,538)*2=13,064 [A]</t>
  </si>
  <si>
    <t>pol. č. 96616: 3*2,4=7,200 [A] 
pol. č. 966346: 6*0,304=1,824 [B] 
Celkem: A+B=9,024 [C]</t>
  </si>
  <si>
    <t>Odkop, včetně odvozu a uložení na mezideponii vykázáno v pol. č. 17120, Část vykopaného materiálu bude využito na zpětný zásyp, viz pol. č. 17110, zbylá část odvezena na skládku, popl. za skládku vykázán v pol. č. 014102.1  
Výměra odečtena ze situace a z charakteristických řezů,   
Bude čerpáno dle skutečnosti a požadavku TDI.</t>
  </si>
  <si>
    <t>pro propustek: 1*8,25=8,250 [A] 
pro práh: 0,6*0,3*2*2=0,720 [B] 
pro dlažbu: 3*0,35*2=2,100 [C] 
Celkem: A+B+C=11,070 [D]</t>
  </si>
  <si>
    <t>pol. č. 17110: 4,538=4,538 [A]</t>
  </si>
  <si>
    <t>Zásyp propustku zeminou z výkopu viz pol. 12373 hutněnou po vrstvách 0,30 m.  
Výměra odečtena ze situace a příčných řezů.  
Bude čerpáno dle skutečnosti a požadavku TDI.</t>
  </si>
  <si>
    <t>propustku: 0,55*8,25=4,538 [A]</t>
  </si>
  <si>
    <t>4,538=4,538 [A]</t>
  </si>
  <si>
    <t>Betonový práh z betonu C25/30 nXF4  
Výměra odměřena digitálně ze situace a příčných řezů.  
Bude čerpáno dle skutečnosti a požadavku TDI.</t>
  </si>
  <si>
    <t>pro práh: 0,6*0,3*2*2=0,720 [B]</t>
  </si>
  <si>
    <t>Lože z betonu C25/30 nXF4 tl. 0,15 m pod obklad lomovým kamenem tl. 0,20m  
Výměra odměřena digitálně ze situace a příčných řezů.  
Bude čerpáno dle skutečnosti a požadavku TDI.</t>
  </si>
  <si>
    <t>pro dlažbu: 3*0,15*2=0,900 [A]</t>
  </si>
  <si>
    <t>Podkladní beton C16/20 nXF1 tl. 150mm s KARI sítí 100x100/8  
Výměra odměřena digitálně ze situace a příčných řezů.  
Bude čerpáno dle skutečnosti a požadavku TDI.</t>
  </si>
  <si>
    <t>8,25*0,8*0,15=0,990 [A]</t>
  </si>
  <si>
    <t>Podsyp ze štěrkopísku ŠP v tl. 0,1m.  
Výměra odměřena digitálně ze situace a příčných řezů.  
Bude čerpáno dle skutečnosti a požadavku TDI.</t>
  </si>
  <si>
    <t>8,25*1*0,1=0,825 [A]</t>
  </si>
  <si>
    <t>Lomový kámen tl. 200mm, včetně spárování M25-XF4.  
Výměra odměřena digitálně ze situace a příčných řezů.  
Bude čerpáno dle skutečnosti a požadavku TDI.</t>
  </si>
  <si>
    <t>pro dlažbu: 3*0,2*2=1,200 [A]</t>
  </si>
  <si>
    <t>Obetonování PP  trouby DN 400  betonem  C25/30 n XF3 v tl. 0,10m včetně KARI sítě 100x100/8.  
Výměra odměřena digitálně ze situace a příčných řezů.  
Bude čerpáno dle skutečnosti a požadavku TDI.</t>
  </si>
  <si>
    <t>0,2*8,25=1,650 [A]</t>
  </si>
  <si>
    <t>Plastové trouba DN 400 SN16.  
Výměra odměřena digitálně ze situace a příčných řezů.  
Bude čerpáno dle skutečnosti a požadavku TDI.</t>
  </si>
  <si>
    <t>8,25=8,250 [A]</t>
  </si>
  <si>
    <t>Vybourání stávajících ŽB říms a čel včetně odvozu bez ohledu na vzdálenost (skládka určena zhotovitelem) a uložení na skládku.  
Poplatek za skládku v pol. č. 014102.3  
kubatura odměřena z řezu a situace  
bude čerpáno dle skutečnosti a požadavku TDI</t>
  </si>
  <si>
    <t>stávající čela a římsa:  
2*0,5*1,5*2=3,000 [A]</t>
  </si>
  <si>
    <t>Vybourání betonových trub, včetně odvozu bez ohledu na vzdálenost (skládka určena zhotovitelem) a uložení na skládku.  
Poplatek za skládku v pol. č. 014102.3  
Výměra odměřena digitálně ze situace a příčných řezů.  
Bude čerpáno dle skutečnosti a požadavku TDI.</t>
  </si>
  <si>
    <t>6=6,000 [A]</t>
  </si>
  <si>
    <t>08</t>
  </si>
  <si>
    <t>Podélný propustek km 5,535 - Podporované aktivity hlavní</t>
  </si>
  <si>
    <t>09</t>
  </si>
  <si>
    <t>Podélný propustek km 5,630 - Podporované aktivity hlavní</t>
  </si>
  <si>
    <t>Podélný propustek km 5,760 - Podporované aktivity hlavní</t>
  </si>
  <si>
    <t>Podélný propustek km 6,280 - Podporované aktivity hlavní</t>
  </si>
  <si>
    <t>129971</t>
  </si>
  <si>
    <t>ČIŠTĚNÍ POTRUBÍ DN DO 1000MM</t>
  </si>
  <si>
    <t>Pročištění propustku. Bude čerpáno dle skutečnosti a požadavku TDI.</t>
  </si>
  <si>
    <t>Úpravy povrchů, podlahy, výplně otvorů</t>
  </si>
  <si>
    <t>626111</t>
  </si>
  <si>
    <t>REPROFILACE PODHLEDŮ, SVISLÝCH PLOCH SANAČNÍ MALTOU JEDNOVRST TL 10MM</t>
  </si>
  <si>
    <t>Sanace čela propustku s reprofilací do 10 mm. Plocha odměřena digitálně ze zaměření stávajícího stavu. Bude čerpáno dle skutečnosti a požadavku TDI.</t>
  </si>
  <si>
    <t>10+10=20,000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</si>
  <si>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</si>
  <si>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</si>
  <si>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</si>
  <si>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62662</t>
  </si>
  <si>
    <t>INJEKTÁŽ TRHLIN TĚSNÍCÍ</t>
  </si>
  <si>
    <t>položka zahrnuje:  
dodávku veškerého materiálu potřebného pro předepsanou úpravu v předepsané kvalitě  
vyčištění trhliny  
provedení vlastní injektáže  
potřebná lešení a podpěrné konstrukce</t>
  </si>
  <si>
    <t>93852</t>
  </si>
  <si>
    <t>OČIŠTĚNÍ BETON KONSTR OD VEGETACE</t>
  </si>
  <si>
    <t>Očištění čel. Plocha odměřena digitálně ze zaměření stávajícího stavu. Bude čerpáno dle skutečnosti a požadavku TDI.</t>
  </si>
  <si>
    <t>položka zahrnuje očištění předepsaným způsobem včetně odklizení vzniklého odpadu</t>
  </si>
  <si>
    <t>938542</t>
  </si>
  <si>
    <t>OČIŠTĚNÍ BETON KONSTR OTRYSKÁNÍM TLAK VODOU DO 500 BARŮ</t>
  </si>
  <si>
    <t>Otryskání čel. Bude čerpáno dle skutečnosti a požadavku TDI.</t>
  </si>
  <si>
    <t>Podélný propustek km 6,470 - Podporované aktivity hlavní</t>
  </si>
  <si>
    <t>pol. č. (12373 - 17110): (43,36-25,575)*2=35,570 [A]</t>
  </si>
  <si>
    <t>pol. č. 96616: 3*2,4=7,200 [A] 
pol. č. 966346: 16*0,304=4,864 [B] 
Celkem: A+B=12,064 [C]</t>
  </si>
  <si>
    <t>pro propustek: 2,5*16,5=41,250 [A] 
pro práh: 0,6*0,3*2=0,360 [B] 
pro dlažbu: 5*0,35=1,750 [C] 
Celkem: A+B+C=43,360 [D]</t>
  </si>
  <si>
    <t>pol. č. 17110: 25,575=25,575 [A]</t>
  </si>
  <si>
    <t>propustku: 1,55*16,5=25,575 [A]</t>
  </si>
  <si>
    <t>25,575=25,575 [A]</t>
  </si>
  <si>
    <t>pro práh: 0,6*0,3*2=0,360 [B]</t>
  </si>
  <si>
    <t>pro dlažbu: 5*0,15=0,750 [A]</t>
  </si>
  <si>
    <t>16,5*0,8*0,15=1,980 [A]</t>
  </si>
  <si>
    <t>16,5*1*0,1=1,650 [A]</t>
  </si>
  <si>
    <t>pro dlažbu: 5*0,2=1,000 [A]</t>
  </si>
  <si>
    <t>0,2*16,5=3,300 [A]</t>
  </si>
  <si>
    <t>16,5=16,500 [A]</t>
  </si>
  <si>
    <t>Podélný propustek km 6,510 - Podporované aktivity hlavní</t>
  </si>
  <si>
    <t>Podélný propustek km 6,737 - Nezpůsobilé výdaje projektu</t>
  </si>
  <si>
    <t>Úsek spadající do údržbových prací.  
Zemina předpoklad 2000kg/m3.  
Bude čerpáno dle skutečnosti a požadavku TDI.</t>
  </si>
  <si>
    <t>pol. č. 12373 - 17110: (48,12-28,8)*2,0=38,640 [A]</t>
  </si>
  <si>
    <t>Úsek spadající do údržbových prací.  
Kamenivo z podkladních vrstev, předpoklad 2500kg/m3.  
Bude čerpáno dle skutečnosti a požadavku TDI.</t>
  </si>
  <si>
    <t>pol. č. 113328: 15*2,5=37,500 [A]</t>
  </si>
  <si>
    <t>Úsek spadající do údržbových prací.  
ŽB čela propustku a jímky předpoklad 2400kg/m3.  
ŽB trouby DN400 (2,5m=760kg) -&gt; 1m=304kg  
ŽB trouby DN500 (2,5m=1030kg) -&gt; 1m=412kg  
ŽB trouby DN600 (2,5m=1410kg) -&gt; 1m=564kg  
Bude čerpáno dle skutečnosti a požadavku TDI.</t>
  </si>
  <si>
    <t>pol. č. 96616: 3*2,4=7,200 [A] 
pol. č. 966358: 14*0,564=7,896 [B] 
A+B=15,096 [C]</t>
  </si>
  <si>
    <t>Úsek spadající do údržbových prací.  
Odstranění konstrukce vozovky v tl. 0,3m, včetně odvozu bez ohledu na vzdálenost (skládka určena zhotovitelem) a uložení na skládku.  
Poplatek za skládku v pol. č. 014102.2  
Výměra odečtena ze situace a z charakteristických řezů  
Bude čerpáno dle skutečnosti a požadavku TDI.</t>
  </si>
  <si>
    <t>propustek 3: 2,0*7,5=15,000 [A]</t>
  </si>
  <si>
    <t>Úsek spadající do údržbových prací.  
Odkop pro propustek, základy a dlažbu z lomového kamene, včetně odvozu a uložení na mezideponii vykázáno v pol. č. 17120, Část vykopaného materiálu bude využito na zpětný zásyp, viz pol. č. 17110, zbylá část odvezena na skládku, popl. za skládku vykázán v pol. č. 014102.1  
Výměra odečtena ze situace a z charakteristických řezů  
Bude čerpáno dle skutečnosti a požadavku TDI.</t>
  </si>
  <si>
    <t>pro propustek: 2,82*16=45,120 [A] 
pro práh: 0,6*0,3*(2,5+2,5)=0,900 [B] 
pro dlažbu: 3*0,35*2=2,100 [C] 
Celkem: A+B+C=48,120 [D]</t>
  </si>
  <si>
    <t>Úsek spadající do údržbových prací.  
vykopání zeminy z deponie pol. č. 17120 a použito do pol. č. 17110. Výkop z mezideponie pro potřebu stavby. Bude čerpáno dle skutečnosti a požadavku TDI.</t>
  </si>
  <si>
    <t>pol. č. 17110: 28,8=28,800 [A]</t>
  </si>
  <si>
    <t>Úsek spadající do údržbových prací.  
Zásyp propustku zeminou z výkopu viz pol. 12373 hutněnou po vrstvách 0,30 m.  
Výměra odečtena ze situace a z charakteristických řezů  
Bude čerpáno dle skutečnosti a požadavku TDI.</t>
  </si>
  <si>
    <t>zásyp propustku: (0,9+0,9)*16=28,800 [A]</t>
  </si>
  <si>
    <t>Úsek spadající do údržbových prací.  
Uložení zeminy z pol. č. 12373  na mezideponii v prostoru stavby. Bude čerpáno dle skutečnosti a požadavku TDI.</t>
  </si>
  <si>
    <t>uložení na mezideponii: 28,8=28,800 [A]</t>
  </si>
  <si>
    <t>Úsek spadající do údržbových prací.  
betonový práh z betonu C25/30 nXF3  
Výměra odečtena ze situace a z charakteristických řezů  
Bude čerpáno dle skutečnosti a požadavku TDI.</t>
  </si>
  <si>
    <t>0,6*0,3*(2,5+2,5)=0,900 [A]</t>
  </si>
  <si>
    <t>Úsek spadající do údržbových prací.  
Lože z betonu C25/30 nXF4 tl. 0,15 m pod obklad lomovým kamenem a žlabové tvárnice tl. 0,15m  
Výměra odečtena ze situace a z charakteristických řezů.  
Bude čerpáno dle skutečnosti a požadavku TDI.</t>
  </si>
  <si>
    <t>3*2*0,15=0,900 [A]</t>
  </si>
  <si>
    <t>Úsek spadající do údržbových prací.  
Podkladní beton C16/20 nXF1 tl. 200mm s KARI sítí 100x100/8  
Výměra odečtena ze situace a z charakteristických řezů  
Bude čerpáno dle skutečnosti a požadavku TDI.</t>
  </si>
  <si>
    <t>propustek: 16*1,1*0,2=3,520 [A]</t>
  </si>
  <si>
    <t>Úsek spadající do údržbových prací.  
Podsyp ze štěrkopísku ŠP v tl. 0,1m.  
Výměra odečtena ze situace a z charakteristických řezů  
Bude čerpáno dle skutečnosti a požadavku TDI.</t>
  </si>
  <si>
    <t>pod propustkem: 16*1,3*0,1=2,080 [A]</t>
  </si>
  <si>
    <t>Úsek spadající do údržbových prací.  
Lomový kámen tl. 200mm, včetně spárování M25-XF4.  
Výměra odečtena ze situace a z charakteristických řezů.  
Bude čerpáno dle skutečnosti a požadavku TDI.</t>
  </si>
  <si>
    <t>3*2*0,2=1,200 [A]</t>
  </si>
  <si>
    <t>Úsek spadající do údržbových prací.  
Vozovkové vrstvy ze štěrkodrti ŠDa 0/32 v tl 250mm.  
Výměra odečtena ze situace a z charakteristických řezů  
Bude čerpáno dle skutečnosti a požadavku TDI.</t>
  </si>
  <si>
    <t>(4,3+3,8)*0,25*16=32,400 [A]</t>
  </si>
  <si>
    <t>Úsek spadající do údržbových prací.  
Obetonování PP  trouby DN 600  betonem  C25/30 n XF3 v tl. 0,10m včetně KARI sítě 100x100/8.  
Výměra odečtena ze situace a z charakteristických řezů.  
Bude čerpáno dle skutečnosti a požadavku TDI.</t>
  </si>
  <si>
    <t>0,55*16=8,800 [A]</t>
  </si>
  <si>
    <t>Úsek spadající do údržbových prací.  
Plastové trouba DN 600 SN16.  
Výměra odečtena ze situace a z charakteristických řezů.  
Bude čerpáno dle skutečnosti a požadavku TDI.</t>
  </si>
  <si>
    <t>Úsek spadající do údržbových prací.  
Vybourání stávajících ŽB říms a čel včetně odvozu bez ohledu na vzdálenost (skládka určena zhotovitelem) a uložení na skládku.  
Poplatek za skládku v pol. č. 014102.3  
Výměra odečtena ze situace a z charakteristických řezů  
bude čerpáno dle skutečnosti a požadavku TDI</t>
  </si>
  <si>
    <t>stávající čela a římsa: 2*0,5*1,5*2=3,000 [A]</t>
  </si>
  <si>
    <t>Úsek spadající do údržbových prací.  
Vybourání betonových trub, včetně odvozu bez ohledu na vzdálenost (skládka určena zhotovitelem) a uložení na skládku.  
Poplatek za skládku v pol. č. 014102.3  
Výměra odečtena ze situace a z charakteristických řezů.  
Bude čerpáno dle skutečnosti a požadavku TDI.</t>
  </si>
  <si>
    <t>DN 600: 14=14,000 [A]</t>
  </si>
  <si>
    <t>Podélný propustek km 6,875 - Podporované aktivity hlavní</t>
  </si>
  <si>
    <t>Podélný propustek km 7,150 - Podporované aktivity hlavní</t>
  </si>
  <si>
    <t>pol. č. (12373 - 17110): (76,85-55,5)*2=42,700 [A]</t>
  </si>
  <si>
    <t>pol. č. 96616: 3*2,4=7,200 [A] 
pol. č. 966346: 36,5*0,304=11,096 [B] 
Celkem: A+B=18,296 [C]</t>
  </si>
  <si>
    <t>pro propustek: 2,0*37=74,000 [A] 
pro práh: 0,6*0,3*2*2=0,720 [B] 
pro dlažbu: 3*0,35*2=2,100 [C] 
Celkem: A+B+C=76,820 [D]</t>
  </si>
  <si>
    <t>pol. č. 17110: 55,5=55,500 [A]</t>
  </si>
  <si>
    <t>propustku: 1,5*37=55,500 [A]</t>
  </si>
  <si>
    <t>55,5=55,500 [A]</t>
  </si>
  <si>
    <t>37*0,8*0,15=4,440 [A]</t>
  </si>
  <si>
    <t>37*1*0,1=3,700 [A]</t>
  </si>
  <si>
    <t>0,2*37=7,400 [A]</t>
  </si>
  <si>
    <t>37=37,000 [A]</t>
  </si>
  <si>
    <t>36,5=36,500 [A]</t>
  </si>
  <si>
    <t>Podélný propustek km 7,525 - Podporované aktivity hlavní</t>
  </si>
  <si>
    <t>Podélný propustek km 7,635 - Podporované aktivity hlavní</t>
  </si>
  <si>
    <t>Podélný propustek km 7,865 - Podporované aktivity hlavní</t>
  </si>
  <si>
    <t>Podélný propustek km 8,080 - Podporované aktivity hlavní</t>
  </si>
  <si>
    <t>Podélný propustek km 8,265 - Podporované aktivity hlavní</t>
  </si>
  <si>
    <t>Podélný propustek km 8,300 - Podporované aktivity hlavní</t>
  </si>
  <si>
    <t>pol. č. (12373 - 17110): (16,82-7,7)*2=18,240 [A]</t>
  </si>
  <si>
    <t>pol. č. 96616: 3*2,4=7,200 [A] 
pol. č. 966346: 13,7*0,304=4,165 [B] 
Celkem: A+B=11,365 [C]</t>
  </si>
  <si>
    <t>pro propustek: 1*14=14,000 [A] 
pro práh: 0,6*0,3*2*2=0,720 [B] 
pro dlažbu: 3*0,35*2=2,100 [C] 
Celkem: A+B+C=16,820 [D]</t>
  </si>
  <si>
    <t>pol. č. 17110: 7,7=7,700 [A]</t>
  </si>
  <si>
    <t>propustku: 0,55*14=7,700 [A]</t>
  </si>
  <si>
    <t>7,7=7,700 [A]</t>
  </si>
  <si>
    <t>14*0,8*0,15=1,680 [A]</t>
  </si>
  <si>
    <t>14*1*0,1=1,400 [A]</t>
  </si>
  <si>
    <t>0,2*14=2,800 [A]</t>
  </si>
  <si>
    <t>14=14,000 [A]</t>
  </si>
  <si>
    <t>13,7=13,700 [A]</t>
  </si>
  <si>
    <t>Podélný propustek km 8,500 - Podporované aktivity hlavní</t>
  </si>
  <si>
    <t>SO 151</t>
  </si>
  <si>
    <t>Dopravně-inženýrské opatření</t>
  </si>
  <si>
    <t>914132</t>
  </si>
  <si>
    <t>DOPRAVNÍ ZNAČKY ZÁKLADNÍ VELIKOSTI OCELOVÉ FÓLIE TŘ 2 - MONTÁŽ S PŘEMÍSTĚNÍM</t>
  </si>
  <si>
    <t>Včetně upevňovacích prvků a osazení. Dělení úseků viz DIO.  
úsek 1 a 2: IS11b - 17ks; IS11c - 5ks; IP10a - 2ks; IP10b - 2ks; E3a - 2ks; B1 - 3ks; E13 - 2ks; C2a - 2ks  
úsek 3: A15 - 2ks; A10 - 2ks; C4b - 2ks  
úsek 4 až 7: IS11b - 11ks; IS11c - 1ks; B1 - 2ks; E13 - 2ks  
objízdná trasa pro nákladní dopravu: IS11b - 31; IS11c - 20ks; B24a - 3ks; B24b - 3ks; E9 - 6ks; E13 - 6ks  
uzavření bočních větví křižovatky: B1 - 6ks; IP 10a - 6ks</t>
  </si>
  <si>
    <t>úsek 1 a 2: 35=35,000 [A] 
úsek 3: 6=6,000 [B] 
úsek 4 až 7: 16=16,000 [C] 
objízdná trasa pro nákladní dopravu: 69=69,000 [D] 
uzavření bočních větví křižovatky: 12=12,000 [E] 
Celkem: A+B+C+D+E=138,000 [F]</t>
  </si>
  <si>
    <t>položka zahrnuje:  
- dopravu demontované značky z dočasné skládky  
- osazení a montáž značky na místě určeném projektem  
- nutnou opravu poškozených částí  
nezahrnuje dodávku značky</t>
  </si>
  <si>
    <t>4 ks značek pro vnitřní členění uzavírky, celkem 7 etap</t>
  </si>
  <si>
    <t>B1: 2=2,000 [A] 
E13: 2=2,000 [B] 
(A+B)*7=28,000 [C]</t>
  </si>
  <si>
    <t>4 ks značek pro vnitřní členění uzavírky, celkem 4 etapy</t>
  </si>
  <si>
    <t>914139</t>
  </si>
  <si>
    <t>DOPRAV ZNAČKY ZÁKLAD VEL OCEL FÓLIE TŘ 2 - NÁJEMNÉ</t>
  </si>
  <si>
    <t>Provizorní dopravní značení - kompletní, pronájem  
vč. patních desek, sloupků, kontroly, údržby a případné obnovy v době trvání stavby  
Nájemné na celou dobu stavby.</t>
  </si>
  <si>
    <t>úsek 1 a 2: 35*120 
úsek 3: 6*30 
úsek 4 až 7: 16*180 
objízdná trasa pro nákladní dopravu: 69*330 
uzavření bočních větví křižovatky: 12*330</t>
  </si>
  <si>
    <t>položka zahrnuje sazbu za pronájem dopravních značek a zařízení, počet jednotek je určen jako součin počtu značek a počtu dní použití</t>
  </si>
  <si>
    <t>4 ks značek pro vnitřní členění uzavírky, celkem 4 etapy  
Nájemné na celou dobu stavby.</t>
  </si>
  <si>
    <t>B1: 2*330 
E13: 2*330</t>
  </si>
  <si>
    <t>914432</t>
  </si>
  <si>
    <t>DOPRAVNÍ ZNAČKY 100X150CM OCELOVÉ FÓLIE TŘ 2 - MONTÁŽ S PŘEMÍSTĚNÍM</t>
  </si>
  <si>
    <t>Včetně upevňovacích prvků a osazení. Dělení úseků viz DIO.  
úsek 1 a 2: IP22 - 11ks  
úsek 3: -  
úsek 4 až 7: IP22 - 8ks  
objízdná trasa pro nákladní dopravu: IP22 - 7ks; IS 11a - 1ks  
uzavření bočních větví křižovatky: -</t>
  </si>
  <si>
    <t>úsek 1 a 2: 11=11,000 [A] 
úsek 4 až 7: 8=8,000 [B] 
objízdná trasa pro nákladní dopravu: 8=8,000 [C] 
Celkem: A+B+C=27,000 [D]</t>
  </si>
  <si>
    <t>914439</t>
  </si>
  <si>
    <t>DOPRAV ZNAČKY 100X150CM OCEL FÓLIE TŘ 2 - NÁJEMNÉ</t>
  </si>
  <si>
    <t>Provizorní dopravní značení - kompletní, pronájem  
vč. patních desek, sloupků, kontroly, údržby a případné obnovy v době trvání stavby.  
Nájemné na celou dobu stavby.</t>
  </si>
  <si>
    <t>úsek 1 a 2: 11*120 
úsek 4 až 7: 8*180 
objízdná trasa pro nákladní dopravu: 8*330</t>
  </si>
  <si>
    <t>914922</t>
  </si>
  <si>
    <t>SLOUPKY A STOJKY DZ Z OCEL TRUBEK DO PATKY MONTÁŽ S PŘESUNEM</t>
  </si>
  <si>
    <t>úsek 1 a 2: 35+11*2=57,000 [A] 
úsek 3: 6=6,000 [B] 
úsek 4 až 7: 16+8*2=32,000 [C] 
objízdná trasa pro nákladní dopravu: 69+8*2=85,000 [D] 
uzavření bočních větví křižovatky: 12=12,000 [E] 
vnitřní členění: 4=4,000 [F] 
Celkem: A+B+C+D+E+F=196,000 [G]</t>
  </si>
  <si>
    <t>položka zahrnuje:  
- dopravu demontovaného zařízení z dočasné skládky  
- osazení a montáž zařízení na místě určeném projektem  
- nutnou opravu poškozených částí  
nezahrnuje dodávku sloupku, stojky a upevňovacího zařízení</t>
  </si>
  <si>
    <t>914929</t>
  </si>
  <si>
    <t>SLOUPKY A STOJKY DZ Z OCEL TRUBEK DO PATKY NÁJEMNÉ</t>
  </si>
  <si>
    <t>Nájemné na celou dobu stavby.</t>
  </si>
  <si>
    <t>úsek 1 a 2: (35+11*2)*120 
úsek 3: 6*30 
úsek 4 až 7: (16+8*2)*180 
objízdná trasa pro nákladní dopravu: (69+8*2)*330 
uzavření bočních větví křižovatky: 12*330 
vnitřní členění: 4*330</t>
  </si>
  <si>
    <t>položka zahrnuje sazbu za pronájem dopravních značek a zařízení. Počet měrných jednotek se určí jako součin počtu sloupků a počtu dní použití</t>
  </si>
  <si>
    <t>Dočasné vodorovné značení V5  
úsek č. 3 - schéma B/6</t>
  </si>
  <si>
    <t>(3,5+3,5)*0,5=3,500 [A]</t>
  </si>
  <si>
    <t>915112</t>
  </si>
  <si>
    <t>VODOROVNÉ DOPRAVNÍ ZNAČENÍ BARVOU HLADKÉ - ODSTRANĚNÍ</t>
  </si>
  <si>
    <t>zahrnuje odstranění značení bez ohledu na způsob provedení (zatření, zbroušení) a odklizení vzniklé suti</t>
  </si>
  <si>
    <t>916112</t>
  </si>
  <si>
    <t>DOPRAV SVĚTLO VÝSTRAŽ SAMOSTATNÉ - MONTÁŽ S PŘESUNEM</t>
  </si>
  <si>
    <t>včetně upevňovacích prvků a osazení  
úsek 3: 2 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</si>
  <si>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</si>
  <si>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</si>
  <si>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</si>
  <si>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</si>
  <si>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</si>
  <si>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</si>
  <si>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Provizorní dopravní značení - kompletní, pronájem  
vč. patních desek, sloupků, kontroly, údržby a případné obnovy v době trvání stavby  
Pro úsek 3 po celou dobu stavby.</t>
  </si>
  <si>
    <t>2*30</t>
  </si>
  <si>
    <t>položka zahrnuje sazbu za pronájem zařízení. Počet měrných jednotek se určí jako součin počtu zařízení a počtu dní použití.</t>
  </si>
  <si>
    <t>916122</t>
  </si>
  <si>
    <t>DOPRAV SVĚTLO VÝSTRAŽ SOUPRAVA 3KS - MONTÁŽ S PŘESUNEM</t>
  </si>
  <si>
    <t>včetně upevňovacích prvků a osazení  
úsek 1 a 2: 2ks  
úsek 4 až 7: 2ks  
uzavření bočních větví křižovatky: 6 ks</t>
  </si>
  <si>
    <t>úsek 1 a 2: 2=2,000 [A] 
úsek 4 až 7: 2=2,000 [B] 
uzavření bočních větví křižovatky: 6=6,000 [C] 
Celkem: A+B+C=10,000 [D]</t>
  </si>
  <si>
    <t>4 ks zábran pro vnitřní členění uzavírky, celkem 7 etap</t>
  </si>
  <si>
    <t>4*7=28,000 [A]</t>
  </si>
  <si>
    <t>916123</t>
  </si>
  <si>
    <t>DOPRAV SVĚTLO VÝSTRAŽ SOUPRAVA 3KS - DEMONTÁŽ</t>
  </si>
  <si>
    <t>916129</t>
  </si>
  <si>
    <t>DOPRAV SVĚTLO VÝSTRAŽ SOUPRAVA 3KS - NÁJEMNÉ</t>
  </si>
  <si>
    <t>úsek 1 a 2: 2*120 
úsek 4 až 7: 2*180 
uzavření bočních větví křižovatky: 6*330</t>
  </si>
  <si>
    <t>4*330</t>
  </si>
  <si>
    <t>916152</t>
  </si>
  <si>
    <t>SEMAFOROVÁ PŘENOSNÁ SOUPRAVA - MONTÁŽ S PŘESUNEM</t>
  </si>
  <si>
    <t>úsek č. 3 viz DIO</t>
  </si>
  <si>
    <t>916153</t>
  </si>
  <si>
    <t>SEMAFOROVÁ PŘENOSNÁ SOUPRAVA - DEMONTÁŽ</t>
  </si>
  <si>
    <t>916159</t>
  </si>
  <si>
    <t>SEMAFOROVÁ PŘENOSNÁ SOUPRAVA - NÁJEMNÉ</t>
  </si>
  <si>
    <t>Provizorní dopravní značení - kompletní, pronájem  
vč. patních desek, sloupků, kontroly, údržby a případné obnovy v době trvání stavby  
Předpokladaná doba stavby úsek 3: 1 měsíc 1*30=30 dní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</si>
  <si>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</si>
  <si>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</si>
  <si>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</si>
  <si>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</si>
  <si>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</si>
  <si>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</si>
  <si>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</si>
  <si>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</si>
  <si>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</si>
  <si>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včetně upevňovacích prvků a osazení  
6x přesun</t>
  </si>
  <si>
    <t>916363</t>
  </si>
  <si>
    <t>SMĚROVACÍ DESKY Z4 OBOUSTR S FÓLIÍ TŘ 2 - DEMONTÁŽ</t>
  </si>
  <si>
    <t>916369</t>
  </si>
  <si>
    <t>SMĚROVACÍ DESKY Z4 OBOUSTR S FÓLIÍ TŘ 2 - NÁJEMNÉ</t>
  </si>
  <si>
    <t>50*330</t>
  </si>
  <si>
    <t>9166C2</t>
  </si>
  <si>
    <t>DOČASNÁ SVODIDLA, ÚROVEŇ ZADRŽENÍ T3 - MONTÁŽ S PŘESUNEM</t>
  </si>
  <si>
    <t>120=120,000 [A]</t>
  </si>
  <si>
    <t>9166C3</t>
  </si>
  <si>
    <t>DOČASNÁ SVODIDLA, ÚROVEŇ ZADRŽENÍ T3 - DEMONTÁŽ</t>
  </si>
  <si>
    <t>9166C9</t>
  </si>
  <si>
    <t>DOČASNÁ SVODIDLA, ÚROVEŇ ZADRŽENÍ T3 - NÁJEMNÉ</t>
  </si>
  <si>
    <t>120*30</t>
  </si>
  <si>
    <t>položka zahrnuje sazbu za pronájem zařízení. Počet měrných jednotek se určí jako součin délky zařízení a počtu dní použití.</t>
  </si>
  <si>
    <t>916712</t>
  </si>
  <si>
    <t>UPEVŇOVACÍ KONSTR - PODKLADNÍ DESKA POD 28KG - MONTÁŽ S PŘESUNEM</t>
  </si>
  <si>
    <t>upevňovací deska na značky</t>
  </si>
  <si>
    <t>192+50=242,000 [A]</t>
  </si>
  <si>
    <t>vnitřní členění stavby</t>
  </si>
  <si>
    <t>916713</t>
  </si>
  <si>
    <t>UPEVŇOVACÍ KONSTR - PODKLADNÍ DESKA POD 28KG - DEMONTÁŽ</t>
  </si>
  <si>
    <t>916719</t>
  </si>
  <si>
    <t>UPEVŇOVACÍ KONSTR - PODKLAD DESKA POD 28KG - NÁJEMNÉ</t>
  </si>
  <si>
    <t>úsek 1 a 2: (35+11*2)*120 
úsek 3: 6*30 
úsek 4 až 7: (16+8*2)*180 
objízdná trasa pro nákladní dopravu: (69+8*2)*330 
uzavření bočních větví křižovatky: 12*330</t>
  </si>
  <si>
    <t>Vnitřní členění stavby. Po celou dobu stavby.</t>
  </si>
  <si>
    <t>SO 201</t>
  </si>
  <si>
    <t>Rekonstrukce mostu č. 280-009</t>
  </si>
  <si>
    <t>Zemina, předpoklad 2000kg/m3. Skládka zvolena investorem.</t>
  </si>
  <si>
    <t>položka 13173 2*68,76=137,520 [A]</t>
  </si>
  <si>
    <t>Kamenivo, předpoklad 2500kg/m3. Skládka zvolena investorem.</t>
  </si>
  <si>
    <t>položka 11332 2,5*19,2=48,000 [A]</t>
  </si>
  <si>
    <t>Beton, předpoklad 2400kg/m3. Skládka zvolena investorem.</t>
  </si>
  <si>
    <t>položka 96615 2,4*12,369=29,686 [A]</t>
  </si>
  <si>
    <t>Železobeton, předpoklad 2500kg/m3. Skládka zvolena investorem.</t>
  </si>
  <si>
    <t>položka 96616 2,5*18,5=46,250 [A]</t>
  </si>
  <si>
    <t>014112</t>
  </si>
  <si>
    <t>POPLATKY ZA SKLÁDKU TYP S-IO (INERTNÍ ODPAD)</t>
  </si>
  <si>
    <t>Mostní izolace, předpoklad 2400kg/m3. Skládka zvolena investorem.</t>
  </si>
  <si>
    <t>položka 97817-tl 0,1m 2,4*0,1*56,94=13,666 [A]</t>
  </si>
  <si>
    <t>Odstranění křovin z prostoru hráze rybníka v okolí mostu.   
Plocha odečtena z výkresu Půdorys, řezy D.1.4.2  
Likvidace včetně odvozu v režii zhotovitele (spálení nebo štěpkování)</t>
  </si>
  <si>
    <t>plocha*šikmost 1,3 (2*4+6+8)*1,3=28,600 [A]</t>
  </si>
  <si>
    <t>Odstranění podkladních vrstev ze ŠD.   
Včetně odvozu bez ohledu na vzdálenost (skládka určena zhotovitelem) a uložení na skládku, poplatek za skládku vykázán v pol. č. 014102.2  
Plocha odečtena z výkresu Půdorys, řezy D.1.4.2</t>
  </si>
  <si>
    <t>2 vrstvy tl 200mm 2*((4+4)*6)*0,2=19,200 [A]</t>
  </si>
  <si>
    <t>113765</t>
  </si>
  <si>
    <t>FRÉZOVÁNÍ DRÁŽKY PRŮŘEZU DO 600MM2 V ASFALTOVÉ VOZOVCE</t>
  </si>
  <si>
    <t>Frézování drážky podél říms pro těsnící zálivku  
Plocha odečtena z výkresu Půdorys, řezy D.1.4.2</t>
  </si>
  <si>
    <t>2*13=26,000 [A]</t>
  </si>
  <si>
    <t>113766</t>
  </si>
  <si>
    <t>FRÉZOVÁNÍ DRÁŽKY PRŮŘEZU DO 800MM2 V ASFALTOVÉ VOZOVCE</t>
  </si>
  <si>
    <t>Frézování drážky pro dilatační spáru  
Plocha odečtena z výkresu Půdorys, řezy D.1.4.2</t>
  </si>
  <si>
    <t>2*6,2=12,400 [A]</t>
  </si>
  <si>
    <t>11511</t>
  </si>
  <si>
    <t>ČERPÁNÍ VODY DO 500 L/MIN</t>
  </si>
  <si>
    <t>HOD</t>
  </si>
  <si>
    <t>Položka bude čerpána dle skutečnosti se souhlasem investora.</t>
  </si>
  <si>
    <t>300=300,000 [A]</t>
  </si>
  <si>
    <t>Položka čerpání vody na povrchu zahrnuje i potrubí, pohotovost záložní čerpací soupravy a zřízení čerpací jímky. Součástí položky je také následná demontáž a likvidace těchto zařízení</t>
  </si>
  <si>
    <t>Sejmutí ornice v tl. 0,1m  
Včetně odvozu bez ohledu na vzdálenost  
Plocha odečtena z výkresu Půdorys, řezy D.1.4.2</t>
  </si>
  <si>
    <t>plocha*šikmost 1,3 0,1*(2*4+6+8)*1,3=2,860 [A]</t>
  </si>
  <si>
    <t>Hloubení výkopu za opěrou a okolo křídel.  
Včetně odvozu bez ohledu na vzdálenost (skládka určena zhotovitelem) a uložení na skládku, poplatek za skládku vykázán v pol. č. 014102.1  
Předpokládá se částečné použití pro pozdější zásypy, množství zpětně využitelného materiálu schválí investor.  
Plocha odečtena z výkresu Půdorys, řezy D.1.4.2</t>
  </si>
  <si>
    <t>za opěrou-plocha z řezu 2,6m2 2*(2,6*7,3)=37,960 [A] 
křídla-plocha z řezu 2,5+1m2 4*((2,5+1)*2,2)=30,800 [B] 
Celkem: A+B=68,760 [C]</t>
  </si>
  <si>
    <t>Vnější zásyp opěr a křídel "zeminou vhodnou" nebo "zeminou podmínečně vhodou" do násypu dle ČSN 73 6133  
Min. úhel vnitřního tření 30°, max objemová hmotnos 20 kN/m3 s hutněním na Id=0,75-0,8, resp. D=95% po vrstvách max. tl 300mm.  
Předpokládá se částečné použití vytěžené zeminy, množství nakupovaného materiálu schválí investor.  
Plocha odečtena z výkresu Půdorys, řezy D.1.4.2</t>
  </si>
  <si>
    <t>za opěrou-plocha z řezu 2,2m2 2*(2,2*7,3)=32,120 [A] 
křídla-plocha z řezu 2,2+1m2 4*((2,2+1)*2,2)=28,160 [B] 
Celkem: A+B=60,280 [C]</t>
  </si>
  <si>
    <t>18110</t>
  </si>
  <si>
    <t>ÚPRAVA PLÁNĚ SE ZHUTNĚNÍM V HORNINĚ TŘ. I</t>
  </si>
  <si>
    <t>Úprava základové spáry š. 1,5m  
Plocha odečtena z výkresu Půdorys, řezy D.1.4.2</t>
  </si>
  <si>
    <t>2*(1,5*7,3)=21,900 [A]</t>
  </si>
  <si>
    <t>položka zahrnuje úpravu pláně včetně vyrovnání výškových rozdílů a začištění.</t>
  </si>
  <si>
    <t>Rozprostření ornice v tl. 0,1m  
Včetně dovozu bez ohledu na vzdálenost  
Plocha odečtena z výkresu Půdorys, řezy D.1.4.2</t>
  </si>
  <si>
    <t>položka zahrnuje:  
nutné přemístění ornice z dočasných skládek   
rozprostření ornice v předepsané tloušťce v rovině a ve svahu do 1:5</t>
  </si>
  <si>
    <t>Založení trávníku na rozprostřenou ornici.  
Plocha odečtena z výkresu Půdorys, řezy D.1.4.2</t>
  </si>
  <si>
    <t>227831</t>
  </si>
  <si>
    <t>MIKROPILOTY KOMPLET D DO 150MM NA POVRCHU</t>
  </si>
  <si>
    <t>Mikropiloty z ocelových trubek TR 108/16, Vrty součástí položky 26114  
Provedení 6ks mikropilot pro jeden základ, hloubky 10m.  
Plocha odečtena z výkresu Půdorys, řezy D.1.4.2</t>
  </si>
  <si>
    <t>2*6*10=120,000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</si>
  <si>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</si>
  <si>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26114</t>
  </si>
  <si>
    <t>VRTY PRO KOTVENÍ, INJEKTÁŽ A MIKROPILOTY NA POVRCHU TŘ. I D DO 200MM</t>
  </si>
  <si>
    <t>Vrty pro mikropiloty D 152mm  
Provedení 6ks mikropilot pro jeden základ, hloubky 10m.  
Plocha odečtena z výkresu Půdorys, řezy D.1.4.2</t>
  </si>
  <si>
    <t>položka zahrnuje:  
přemístění, montáž a demontáž vrtných souprav  
svislou dopravu zeminy z vrtu  
vodorovnou dopravu zeminy bez uložení na skládku  
případně nutné pažení dočasné (včetně odpažení) i trvalé</t>
  </si>
  <si>
    <t>ŽB základ beton C 30/37 XF3, XA2  
Plocha odečtena z výkresu Půdorys, řezy D.1.4.2</t>
  </si>
  <si>
    <t>2*(0,4*2*7,17)=11,472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</si>
  <si>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</si>
  <si>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</si>
  <si>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</si>
  <si>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Výztuž základu betonářskou ocelí B500B  
1m3 betonu odpovídá 200kg oceli</t>
  </si>
  <si>
    <t>11,472*200*0,001=2,294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</si>
  <si>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</si>
  <si>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31717</t>
  </si>
  <si>
    <t>KOVOVÉ KONSTRUKCE PRO KOTVENÍ ŘÍMSY</t>
  </si>
  <si>
    <t>KG</t>
  </si>
  <si>
    <t>Kotvení říms z kotev ve vývrtu. Hmotnos jedné kotvy 6kg, provedení á1m. Včetně předepsaného vrtu, zálivky a protikorozní úpravy.  
Plocha odečtena z výkresu Půdorys, řezy D.1.4.2</t>
  </si>
  <si>
    <t>2*8*6=96,000 [A]</t>
  </si>
  <si>
    <t>Položka zahrnuje dodávku (výrobu) kotevního prvku předepsaného tvaru a jeho osazení do předepsané polohy včetně nezbytných prací (vrty, zálivky apod.)</t>
  </si>
  <si>
    <t>ŽB římsy beton C 30/37 XF4, XD3  
Plocha odečtena z výkresu Půdorys, řezy D.1.4.2</t>
  </si>
  <si>
    <t>Plocha 0,4m2 0,4*4*8,9=14,240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</si>
  <si>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</si>
  <si>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</si>
  <si>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</si>
  <si>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betonářskou ocelí B500B  
1m3 betonu odpovídá 250kg oceli</t>
  </si>
  <si>
    <t>14,24*250*0,001=3,560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</si>
  <si>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</si>
  <si>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</si>
  <si>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</si>
  <si>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ŽB křídla beton C 30/37 XF2, XD1, XA2 tl. 0,5m  
Plocha odečtena z výkresu Půdorys, řezy D.1.4.2</t>
  </si>
  <si>
    <t>plocha 2,2*1,6 4*(2,2*1,6*0,5)=7,040 [A]</t>
  </si>
  <si>
    <t>333365</t>
  </si>
  <si>
    <t>VÝZTUŽ MOSTNÍCH OPĚR A KŘÍDEL Z OCELI 10505, B500B</t>
  </si>
  <si>
    <t>Výztuž křídel betonářskou ocelí B500B  
1m3 betonu odpovídá 200kg oceli</t>
  </si>
  <si>
    <t>7,04*200*0,001=1,408 [A]</t>
  </si>
  <si>
    <t>389325</t>
  </si>
  <si>
    <t>MOSTNÍ RÁMOVÉ KONSTRUKCE ZE ŽELEZOBETONU C30/37</t>
  </si>
  <si>
    <t>ŽB polorám z betonu C30/37 XF3,XD1  
Plocha odečtena z výkresu Půdorys, řezy D.1.4.2</t>
  </si>
  <si>
    <t>plocha 2,6m2 2,6*7,17=18,642 [A]</t>
  </si>
  <si>
    <t>389365</t>
  </si>
  <si>
    <t>VÝZTUŽ MOSTNÍ RÁMOVÉ KONSTRUKCE Z OCELI 10505, B500B</t>
  </si>
  <si>
    <t>Výztuž rámu betonářskou ocelí B500B  
1m3 betonu odpovídá 200kg oceli</t>
  </si>
  <si>
    <t>18,242*200*0,001=3,648 [A]</t>
  </si>
  <si>
    <t>Podkladní beton z betonu C 12/15 XA1 tl. 0,15m  
Plocha odečtena z výkresu Půdorys, řezy D.1.4.2</t>
  </si>
  <si>
    <t>plocha 0,2m2 2*(0,2*8,5)=3,400 [A]</t>
  </si>
  <si>
    <t>Betonové lože pod zádlažbu z lomového kamene tl. 0,2m  
Plocha odečtena z výkresu Půdorys, řezy D.1.4.2</t>
  </si>
  <si>
    <t>plocha zádlažby 1m2 4*1=4,000 [A] 
plocha skluzu 1m2 (šikmost 1,3) 1*1,3=1,300 [B] 
Celkem: A+B=5,300 [C]</t>
  </si>
  <si>
    <t>45152</t>
  </si>
  <si>
    <t>PODKLADNÍ A VÝPLŇOVÉ VRSTVY Z KAMENIVA DRCENÉHO</t>
  </si>
  <si>
    <t>Podkladní vrstvy vozovky ze ŠD 0/32 tl 0,2m a 0,22m</t>
  </si>
  <si>
    <t>((4+4)*6)*(0,2+0,22)=20,160 [A]</t>
  </si>
  <si>
    <t>457314</t>
  </si>
  <si>
    <t>VYROVNÁVACÍ A SPÁDOVÝ PROSTÝ BETON C25/30</t>
  </si>
  <si>
    <t>Betonový prýh při patě opevnění terénu hl.0,8m š0,5m  
Plocha odečtena z výkresu Půdorys, řezy D.1.4.2</t>
  </si>
  <si>
    <t>2*8*(0,8*0,5)=6,400 [A]</t>
  </si>
  <si>
    <t>Zádlažba z lomového kamene na konci říms včetně navazujícího skluzu a opevnění terénu tl.0,2m do betonového lože. Spáry vyplněny cementovou maltou.  
Plocha odečtena z výkresu Půdorys, řezy D.1.4.2</t>
  </si>
  <si>
    <t>plocha zádlažby 1m2 4*1=4,000 [A] 
plocha skluzu 1m2 (šikmost 1,3) 1*1,3=1,300 [B] 
plocha opevnění terénu 5,3m2 (šikmost 1,3) 2*5,3*1,3=13,780 [C] 
Celkem: A+B+C=19,080 [D]</t>
  </si>
  <si>
    <t>467315</t>
  </si>
  <si>
    <t>STUPNĚ A PRAHY VODNÍCH KORYT Z PROSTÉHO BETONU C30/37</t>
  </si>
  <si>
    <t>Dno koryta z betonu C 30/37 XF3, XA2 tl. 0,2m  
Oprava spádového stupně z betonu C 30/37 XF3, XA2 předpokladaný rozměr 0,4*0,8 o délce 3,2m  
Plocha odečtena z výkresu Půdorys, řezy D.1.4.2</t>
  </si>
  <si>
    <t>dno-plocha v řezu 0,7 m2 *délka 8,75 0,7*8,75=6,125 [A] 
stupeň-0,4*0,8*3,2=1,024 [B] 
Celkem: A+B=7,149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</si>
  <si>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</si>
  <si>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574F76</t>
  </si>
  <si>
    <t>ASFALTOVÝ BETON PRO PODKLADNÍ VRSTVY MODIFIK ACP 16+, 16S TL. 80MM</t>
  </si>
  <si>
    <t>Podkladní vrstva vozovky která ma opravdu tl. 80mm</t>
  </si>
  <si>
    <t>((4+4)*6)=48,000 [A]</t>
  </si>
  <si>
    <t>575C43</t>
  </si>
  <si>
    <t>LITÝ ASFALT MA IV (OCHRANA MOSTNÍ IZOLACE) 11 TL. 35MM</t>
  </si>
  <si>
    <t>Ochranná vrstva mostní izolace MA 11 IV tl. 0,035m  
Plocha odečtena z výkresu Půdorys, řezy D.1.4.2</t>
  </si>
  <si>
    <t>4*6=24,000 [A]</t>
  </si>
  <si>
    <t>Spojovací můstek mezi starým a novým základem.  
Předpokládaná šířka stávajícícho základu je 1,0m.  
Plocha odečtena z výkresu Půdorys, řezy D.1.4.2</t>
  </si>
  <si>
    <t>2*(1,0*7,3)=14,600 [A]</t>
  </si>
  <si>
    <t>711221</t>
  </si>
  <si>
    <t>IZOLACE ZVLÁŠT KONSTR PROTI TLAK VODĚ ASFALT NÁTĚRY</t>
  </si>
  <si>
    <t>Izolace betonových konstrukcí zasypaných ploch proti vodě. 1xALP + 2xALN  
Plocha odečtena z výkresu Půdorys, řezy D.1.4.2</t>
  </si>
  <si>
    <t>základ 2*(1,2+0,4+0,3)*7,3=27,740 [A] 
křídla (4*(2,2*1,6))+(4*(2,2*0,8))=21,120 [B] 
Celkem: A+B=48,860 [C] 
ALP-1x 
C=48,860 [D] 
ALN-2x 
2*C=97,720 [E] 
D+E=146,580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</si>
  <si>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</si>
  <si>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711432</t>
  </si>
  <si>
    <t>IZOLACE MOSTOVEK POD ŘÍMSOU ASFALTOVÝMI PÁSY</t>
  </si>
  <si>
    <t>Druhá vrstva izolace pod římsou  
Plocha odečtena z výkresu Půdorys, řezy D.1.4.2</t>
  </si>
  <si>
    <t>2*(1*7)=14,000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</si>
  <si>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</si>
  <si>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</si>
  <si>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</si>
  <si>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Celoplošná izolace z NAIP včetně očištění a otrýskání podkladní vrstvy.  
Plocha odečtena z výkresu Půdorys, řezy D.1.4.2</t>
  </si>
  <si>
    <t>7,5*7=52,500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</si>
  <si>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</si>
  <si>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</si>
  <si>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</si>
  <si>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Geotextílie o minimální plošné hmotnosti 600g/m2. Součást izolačního souvrství (ALP+ALN).  
Plocha odečtena z výkresu Půdorys, řezy D.1.4.2</t>
  </si>
  <si>
    <t>plocha převzata z položky 711221 48,86=48,860 [A]</t>
  </si>
  <si>
    <t>položka zahrnuje:  
- dodání  předepsaného ochranného materiálu  
- zřízení ochrany izolace</t>
  </si>
  <si>
    <t>76799</t>
  </si>
  <si>
    <t>OSTATNÍ KOVOVÉ DOPLŇK KONSTRUKCE</t>
  </si>
  <si>
    <t>Profil U120 pro stavidlo. Váha 1bm 13,43 kg  
Plocha odečtena z výkresu Půdorys, řezy D.1.4.2</t>
  </si>
  <si>
    <t>2*1,1*13,43*0,001=0,030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</si>
  <si>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</si>
  <si>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78382</t>
  </si>
  <si>
    <t>NÁTĚRY BETON KONSTR TYP S2 (OS-B)</t>
  </si>
  <si>
    <t>Ochranný náteř nosné konstrukce do 0,5m tl.  
Plocha odečtena z výkresu Půdorys, řezy D.1.4.2</t>
  </si>
  <si>
    <t>2*3*0,5=3,000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</si>
  <si>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</si>
  <si>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</si>
  <si>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</si>
  <si>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náteř říms do 0,5m tl.  
Plocha odečtena z výkresu Půdorys, řezy D.1.4.2</t>
  </si>
  <si>
    <t>2*8*0,5=8,000 [A]</t>
  </si>
  <si>
    <t>87627</t>
  </si>
  <si>
    <t>CHRÁNIČKY Z TRUB PLASTOVÝCH DN DO 100MM</t>
  </si>
  <si>
    <t>Rezervní chránička z HDPE trubek s tuhovou kruhostí SN8 profil 75/61  
Plocha odečtena z výkresu Půdorys, řezy D.1.4.2</t>
  </si>
  <si>
    <t>2*9=18,000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</si>
  <si>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</si>
  <si>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9112B3</t>
  </si>
  <si>
    <t>ZÁBRADLÍ MOSTNÍ SE SVISLOU VÝPLNÍ - DEMONTÁŽ S PŘESUNEM</t>
  </si>
  <si>
    <t>Odstranění stávajícího zábradlí s vodorovnou výplní  
Plocha odečtena z výkresu Půdorys, řezy D.1.4.2</t>
  </si>
  <si>
    <t>2*7,2=14,400 [A]</t>
  </si>
  <si>
    <t>Zábradelní svodidlo, úroveň zadržení H2.  
Včetně kotvení na patní desku pomocí dodatečně osazených lepených kotev</t>
  </si>
  <si>
    <t>2*12=24,000 [A]</t>
  </si>
  <si>
    <t>917223</t>
  </si>
  <si>
    <t>SILNIČNÍ A CHODNÍKOVÉ OBRUBY Z BETONOVÝCH OBRUBNÍKŮ ŠÍŘ 100MM</t>
  </si>
  <si>
    <t>Obrubníky lemující zádlažbu do betonového lože  
Plocha odečtena z výkresu Půdorys, řezy D.1.4.2</t>
  </si>
  <si>
    <t>4*(2+1)=12,000 [A]</t>
  </si>
  <si>
    <t>Obrubníky lemující vozovku do betonového lože  
Plocha odečtena z výkresu Půdorys, řezy D.1.4.2</t>
  </si>
  <si>
    <t>4*2=8,000 [A]</t>
  </si>
  <si>
    <t>931325</t>
  </si>
  <si>
    <t>TĚSNĚNÍ DILATAČ SPAR ASF ZÁLIVKOU MODIFIK PRŮŘ DO 600MM2</t>
  </si>
  <si>
    <t>Výplň drážky podél říms těsnící zálivku  
Plocha odečtena z výkresu Půdorys, řezy D.1.4.2</t>
  </si>
  <si>
    <t>položka zahrnuje dodávku a osazení předepsaného materiálu, očištění ploch spáry před úpravou, očištění okolí spáry po úpravě  
nezahrnuje těsnící profil</t>
  </si>
  <si>
    <t>931327</t>
  </si>
  <si>
    <t>TĚSNĚNÍ DILATAČ SPAR ASF ZÁLIVKOU MODIFIK PRŮŘ DO 1000MM2</t>
  </si>
  <si>
    <t>Výplň drážky pro dilatační spáru asfaltovou modifikační zálivkou  
Plocha odečtena z výkresu Půdorys, řezy D.1.4.2</t>
  </si>
  <si>
    <t>96615</t>
  </si>
  <si>
    <t>BOURÁNÍ KONSTRUKCÍ Z PROSTÉHO BETONU</t>
  </si>
  <si>
    <t>Bourání opěr včetně úložných prahů tl. 1,0m a bourání opravovaného betonového dna tl 0,2m  
Včetně odvozu bez ohledu na vzdálenost (skládka určena zhotovitelem) a uložení na skládku, poplatek za skládku vykázán v pol. č. 014102.4  
Plocha odečtena z výkresu Půdorys, řezy D.1.4.2</t>
  </si>
  <si>
    <t>římsy 9*2,9*0,2=5,220 [B] 
dno-plocha v řezu 0,7 m2 *délka 8,75 0,7*8,75=6,125 [A] 
stupeň-0,4*0,8*3,2=1,024 [C] 
Celkem: B+A+C=12,369 [D]</t>
  </si>
  <si>
    <t>Bourání ŽB desky, tl 400mm a bourání ŽB římsy š. 0,65m  
Včetně odvozu bez ohledu na vzdálenost (skládka určena zhotovitelem) a uložení na skládku, poplatek za skládku vykázán v pol. č. 014102.3  
Plocha odečtena z výkresu Půdorys, řezy D.1.4.2</t>
  </si>
  <si>
    <t>5*7,3*0,4=14,600 [A] 
2*0,65*7,5*0,4=3,900 [B] 
Celkem: A+B=18,500 [C]</t>
  </si>
  <si>
    <t>97817</t>
  </si>
  <si>
    <t>ODSTRANĚNÍ MOSTNÍ IZOLACE</t>
  </si>
  <si>
    <t>Odstranění mostní izolace  
Včetně odvozu bez ohledu na vzdálenost (skládka určena zhotovitelem) a uložení na skládku, poplatek za skládku vykázán v pol. č. 014112  
Plocha odečtena z výkresu Půdorys, řezy D.1.4.2</t>
  </si>
  <si>
    <t>7,8*7,3=56,940 [A]</t>
  </si>
  <si>
    <t>SO 251</t>
  </si>
  <si>
    <t>Rekonstrukce zárubní zdi</t>
  </si>
  <si>
    <t>pol č. 13283: 26,4*2=52,800 [A]</t>
  </si>
  <si>
    <t>pol. č. 13273: 12*2,5=30,000 [B]</t>
  </si>
  <si>
    <t>ŽB římsy předpoklad 2400kg/m3.  
Bude čerpáno dle skutečnosti a požadavku TDI.</t>
  </si>
  <si>
    <t>pol. č. 96616: 7,04*2,4=16,896 [A]</t>
  </si>
  <si>
    <t>Hloubení rýh pro žlab, včetně odvozu bez ohledu na vzdálenost (skládka určena zhotovitelem) auložení na skládku, poplatek za skládku vykázán v pol. č. 014102.2. Plocha a délky odměřeny z výkresu D.1.1.5.2.</t>
  </si>
  <si>
    <t>60*0,2=12,000 [J]</t>
  </si>
  <si>
    <t>13283</t>
  </si>
  <si>
    <t>HLOUBENÍ RÝH ŠÍŘ DO 2M PAŽ I NEPAŽ TŘ. II</t>
  </si>
  <si>
    <t>Odkop pro realizaci trativodu, včetně odvozu bez ohledu na vzdálenost (skládka určena zhotovitelem) auložení na skládku, poplatek za skládku vykázán v pol. č. 014102.1  
Výměra odečtena digitálně z výkresu D.1.1.5.2.</t>
  </si>
  <si>
    <t>trativod: 0,6*44=26,400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</si>
  <si>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</si>
  <si>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ohumusovíní v tl. 100mm, včetně dovozu z dočasné skládky SO 101.1 pol. č. 12110.  
Výměra odečtena digitálně z výkresu D.1.1.5.2.</t>
  </si>
  <si>
    <t>48=48,000 [A]</t>
  </si>
  <si>
    <t>Osetí travním semenem  
Výměra odečtena digitálně z výkresu D.1.1.5.2.</t>
  </si>
  <si>
    <t>pol. č. 18231.R: 48=48,000 [A]</t>
  </si>
  <si>
    <t>Výměra odečtena digitálně z výkresu D.1.1.5.2.</t>
  </si>
  <si>
    <t>21197</t>
  </si>
  <si>
    <t>OPLÁŠTĚNÍ ODVODŇOVACÍCH ŽEBER Z GEOTEXTILIE</t>
  </si>
  <si>
    <t>Opláštění trativodů, netkaná separační geotextilie 500g/m2 odolná na průraz.  
Výměra odečtena digitálně z výkresu D.1.1.5.2</t>
  </si>
  <si>
    <t>3,5*44=154,000 [A]</t>
  </si>
  <si>
    <t>položka zahrnuje dodávku předepsané geotextilie, mimostaveništní a vnitrostaveništní dopravu a její uložení včetně potřebných přesahů (nezapočítávají se do výměry)</t>
  </si>
  <si>
    <t>285391</t>
  </si>
  <si>
    <t>DODATEČNÉ KOTVENÍ VLEPENÍM BETONÁŘSKÉ VÝZTUŽE D DO 10MM DO VRTŮ</t>
  </si>
  <si>
    <t>Vlepená kotva prům. 10mm, min,   
římsa 2 kotvy každých 0,5m  
zeď min 4 ks/m2  
Výměra odečtena digitálně z výkresu D.1.1.5.2</t>
  </si>
  <si>
    <t>římsa: 44/0,5*2=176,000 [A] 
zeď: 44*1,5*4=264,000 [B] 
Celkem: A+B=440,000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</si>
  <si>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</si>
  <si>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311366</t>
  </si>
  <si>
    <t>VÝZTUŽ ZDÍ A STĚN PODP A VOL Z KARI-SÍTÍ</t>
  </si>
  <si>
    <t>KARI síť 100x100x8 do přibetonávky, 7,9 kg/m2  
Výměra odečtena digitálně z výkresu D.1.1.5.2</t>
  </si>
  <si>
    <t>1,5*44*0,0079=0,521 [A]</t>
  </si>
  <si>
    <t>Monolit. žb. římsa z bet. C30/37 XF4+XD3. (š.0,6m v. 0,15m (dl. 10,0m)   
Výměra odečtena digitálně z výkresu D.1.1.5.2</t>
  </si>
  <si>
    <t>0,8*0,15*44=5,280 [A]</t>
  </si>
  <si>
    <t>výztuž pro římsu, předpoklad 175 kg/m3 betonu   
plocha převzata z pol. č. 317325  
Výměra odečtena digitálně z výkresu D.1.1.5.2</t>
  </si>
  <si>
    <t>5,28*0,175=0,924 [A]</t>
  </si>
  <si>
    <t>Přibetonávka na stávající opěrnou zeď, výměra odečtena z příčných řezů a situace.  
Výměra odečtena digitálně z výkresu D.1.1.5.2</t>
  </si>
  <si>
    <t>1,5*0,1*44=6,600 [A]</t>
  </si>
  <si>
    <t>pískové lože trativodu tl. 0,1m  
Výměra odečtena digitálně z výkresu D.1.1.5.2</t>
  </si>
  <si>
    <t>44*0,1*0,3=1,320 [A]</t>
  </si>
  <si>
    <t>45852</t>
  </si>
  <si>
    <t>VÝPLŇ ZA OPĚRAMI A ZDMI Z KAMENIVA DRCENÉHO</t>
  </si>
  <si>
    <t>obsyp trativodu ŠDa 16/32  
Výměra odečtena digitálně z výkresu D.1.1.5.2</t>
  </si>
  <si>
    <t>44*0,45=19,800 [A]</t>
  </si>
  <si>
    <t>87533</t>
  </si>
  <si>
    <t>POTRUBÍ DREN Z TRUB PLAST DN DO 150MM</t>
  </si>
  <si>
    <t>Drenážní trubka PP DN 150  
Výměra odečtena digitálně z výkresu D.1.1.5.2</t>
  </si>
  <si>
    <t>45=45,000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</si>
  <si>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</si>
  <si>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931182</t>
  </si>
  <si>
    <t>VÝPLŇ DILATAČNÍCH SPAR Z POLYSTYRENU TL 20MM</t>
  </si>
  <si>
    <t>tl. spáry 20mm  
Výměra odečtena digitálně z výkresu D.1.1.5.2</t>
  </si>
  <si>
    <t>0,2*4=0,800 [A]</t>
  </si>
  <si>
    <t>položka zahrnuje dodávku a osazení předepsaného materiálu, očištění ploch spáry před úpravou, očištění okolí spáry po úpravě</t>
  </si>
  <si>
    <t>93133</t>
  </si>
  <si>
    <t>TĚSNĚNÍ DILATAČNÍCH SPAR POLYURETANOVÝM TMELEM</t>
  </si>
  <si>
    <t>vyplnit po obvodu spáry do hloubky 30mm   
Výměra odečtena digitálně z výkresu D.1.1.5.2</t>
  </si>
  <si>
    <t>1,5*0,03*0,02*4=0,004 [A]</t>
  </si>
  <si>
    <t>Žlabové tvárnice z betonu včetně bet. lože C20/25 nXF3 tl. 100mm š. 600mm.  
Délka odměřena z výkresu D.1.1.5.2</t>
  </si>
  <si>
    <t>Očištění a zbavení nepevných částí z povrchu zárubní zdi  
Výměra odečtena digitálně z výkresu D.1.1.5.2</t>
  </si>
  <si>
    <t>44*1,5=66,000 [A]</t>
  </si>
  <si>
    <t>Vybourání stávající ŽB římsy včetně odvozu bez ohledu na vzdálenost (skládka určena zhotovitelem) a uložení na skládku.  
Poplatek za skládku v pol. č. 014102.3  
Výměra odečtena digitálně z výkresu D.1.1.5.2</t>
  </si>
  <si>
    <t>0,8*0,2*44=7,040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</si>
</sst>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styles" Target="styles.xml" /><Relationship Id="rId34" Type="http://schemas.openxmlformats.org/officeDocument/2006/relationships/sharedStrings" Target="sharedStrings.xml" /><Relationship Id="rId3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7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f>
      </c>
      <c>
        <f>0+O9+O13+O17+O21+O25+O29+O33+O37+O41+O45+O49+O53+O57+O61+O65+O69+O73</f>
      </c>
    </row>
    <row r="9" spans="1:16" ht="12.75">
      <c r="A9" s="19" t="s">
        <v>35</v>
      </c>
      <c s="23" t="s">
        <v>19</v>
      </c>
      <c s="23" t="s">
        <v>36</v>
      </c>
      <c s="19" t="s">
        <v>37</v>
      </c>
      <c s="24" t="s">
        <v>38</v>
      </c>
      <c s="25" t="s">
        <v>39</v>
      </c>
      <c s="26">
        <v>1</v>
      </c>
      <c s="27">
        <v>0</v>
      </c>
      <c s="27">
        <f>ROUND(ROUND(H9,2)*ROUND(G9,3),2)</f>
      </c>
      <c r="O9">
        <f>(I9*21)/100</f>
      </c>
      <c t="s">
        <v>13</v>
      </c>
    </row>
    <row r="10" spans="1:5" ht="38.25">
      <c r="A10" s="28" t="s">
        <v>40</v>
      </c>
      <c r="E10" s="29" t="s">
        <v>41</v>
      </c>
    </row>
    <row r="11" spans="1:5" ht="12.75">
      <c r="A11" s="30" t="s">
        <v>42</v>
      </c>
      <c r="E11" s="31" t="s">
        <v>37</v>
      </c>
    </row>
    <row r="12" spans="1:5" ht="12.75">
      <c r="A12" t="s">
        <v>43</v>
      </c>
      <c r="E12" s="29" t="s">
        <v>44</v>
      </c>
    </row>
    <row r="13" spans="1:16" ht="12.75">
      <c r="A13" s="19" t="s">
        <v>35</v>
      </c>
      <c s="23" t="s">
        <v>13</v>
      </c>
      <c s="23" t="s">
        <v>45</v>
      </c>
      <c s="19" t="s">
        <v>37</v>
      </c>
      <c s="24" t="s">
        <v>46</v>
      </c>
      <c s="25" t="s">
        <v>39</v>
      </c>
      <c s="26">
        <v>1</v>
      </c>
      <c s="27">
        <v>0</v>
      </c>
      <c s="27">
        <f>ROUND(ROUND(H13,2)*ROUND(G13,3),2)</f>
      </c>
      <c r="O13">
        <f>(I13*21)/100</f>
      </c>
      <c t="s">
        <v>13</v>
      </c>
    </row>
    <row r="14" spans="1:5" ht="76.5">
      <c r="A14" s="28" t="s">
        <v>40</v>
      </c>
      <c r="E14" s="29" t="s">
        <v>47</v>
      </c>
    </row>
    <row r="15" spans="1:5" ht="12.75">
      <c r="A15" s="30" t="s">
        <v>42</v>
      </c>
      <c r="E15" s="31" t="s">
        <v>37</v>
      </c>
    </row>
    <row r="16" spans="1:5" ht="12.75">
      <c r="A16" t="s">
        <v>43</v>
      </c>
      <c r="E16" s="29" t="s">
        <v>44</v>
      </c>
    </row>
    <row r="17" spans="1:16" ht="12.75">
      <c r="A17" s="19" t="s">
        <v>35</v>
      </c>
      <c s="23" t="s">
        <v>12</v>
      </c>
      <c s="23" t="s">
        <v>48</v>
      </c>
      <c s="19" t="s">
        <v>37</v>
      </c>
      <c s="24" t="s">
        <v>49</v>
      </c>
      <c s="25" t="s">
        <v>39</v>
      </c>
      <c s="26">
        <v>1</v>
      </c>
      <c s="27">
        <v>0</v>
      </c>
      <c s="27">
        <f>ROUND(ROUND(H17,2)*ROUND(G17,3),2)</f>
      </c>
      <c r="O17">
        <f>(I17*21)/100</f>
      </c>
      <c t="s">
        <v>13</v>
      </c>
    </row>
    <row r="18" spans="1:5" ht="25.5">
      <c r="A18" s="28" t="s">
        <v>40</v>
      </c>
      <c r="E18" s="29" t="s">
        <v>50</v>
      </c>
    </row>
    <row r="19" spans="1:5" ht="12.75">
      <c r="A19" s="30" t="s">
        <v>42</v>
      </c>
      <c r="E19" s="31" t="s">
        <v>37</v>
      </c>
    </row>
    <row r="20" spans="1:5" ht="38.25">
      <c r="A20" t="s">
        <v>43</v>
      </c>
      <c r="E20" s="29" t="s">
        <v>51</v>
      </c>
    </row>
    <row r="21" spans="1:16" ht="12.75">
      <c r="A21" s="19" t="s">
        <v>35</v>
      </c>
      <c s="23" t="s">
        <v>23</v>
      </c>
      <c s="23" t="s">
        <v>52</v>
      </c>
      <c s="19" t="s">
        <v>19</v>
      </c>
      <c s="24" t="s">
        <v>53</v>
      </c>
      <c s="25" t="s">
        <v>39</v>
      </c>
      <c s="26">
        <v>1</v>
      </c>
      <c s="27">
        <v>0</v>
      </c>
      <c s="27">
        <f>ROUND(ROUND(H21,2)*ROUND(G21,3),2)</f>
      </c>
      <c r="O21">
        <f>(I21*21)/100</f>
      </c>
      <c t="s">
        <v>13</v>
      </c>
    </row>
    <row r="22" spans="1:5" ht="63.75">
      <c r="A22" s="28" t="s">
        <v>40</v>
      </c>
      <c r="E22" s="29" t="s">
        <v>54</v>
      </c>
    </row>
    <row r="23" spans="1:5" ht="12.75">
      <c r="A23" s="30" t="s">
        <v>42</v>
      </c>
      <c r="E23" s="31" t="s">
        <v>37</v>
      </c>
    </row>
    <row r="24" spans="1:5" ht="12.75">
      <c r="A24" t="s">
        <v>43</v>
      </c>
      <c r="E24" s="29" t="s">
        <v>55</v>
      </c>
    </row>
    <row r="25" spans="1:16" ht="12.75">
      <c r="A25" s="19" t="s">
        <v>35</v>
      </c>
      <c s="23" t="s">
        <v>25</v>
      </c>
      <c s="23" t="s">
        <v>52</v>
      </c>
      <c s="19" t="s">
        <v>13</v>
      </c>
      <c s="24" t="s">
        <v>53</v>
      </c>
      <c s="25" t="s">
        <v>39</v>
      </c>
      <c s="26">
        <v>1</v>
      </c>
      <c s="27">
        <v>0</v>
      </c>
      <c s="27">
        <f>ROUND(ROUND(H25,2)*ROUND(G25,3),2)</f>
      </c>
      <c r="O25">
        <f>(I25*21)/100</f>
      </c>
      <c t="s">
        <v>13</v>
      </c>
    </row>
    <row r="26" spans="1:5" ht="38.25">
      <c r="A26" s="28" t="s">
        <v>40</v>
      </c>
      <c r="E26" s="29" t="s">
        <v>56</v>
      </c>
    </row>
    <row r="27" spans="1:5" ht="12.75">
      <c r="A27" s="30" t="s">
        <v>42</v>
      </c>
      <c r="E27" s="31" t="s">
        <v>37</v>
      </c>
    </row>
    <row r="28" spans="1:5" ht="12.75">
      <c r="A28" t="s">
        <v>43</v>
      </c>
      <c r="E28" s="29" t="s">
        <v>55</v>
      </c>
    </row>
    <row r="29" spans="1:16" ht="12.75">
      <c r="A29" s="19" t="s">
        <v>35</v>
      </c>
      <c s="23" t="s">
        <v>27</v>
      </c>
      <c s="23" t="s">
        <v>57</v>
      </c>
      <c s="19" t="s">
        <v>37</v>
      </c>
      <c s="24" t="s">
        <v>58</v>
      </c>
      <c s="25" t="s">
        <v>39</v>
      </c>
      <c s="26">
        <v>1</v>
      </c>
      <c s="27">
        <v>0</v>
      </c>
      <c s="27">
        <f>ROUND(ROUND(H29,2)*ROUND(G29,3),2)</f>
      </c>
      <c r="O29">
        <f>(I29*21)/100</f>
      </c>
      <c t="s">
        <v>13</v>
      </c>
    </row>
    <row r="30" spans="1:5" ht="38.25">
      <c r="A30" s="28" t="s">
        <v>40</v>
      </c>
      <c r="E30" s="29" t="s">
        <v>59</v>
      </c>
    </row>
    <row r="31" spans="1:5" ht="12.75">
      <c r="A31" s="30" t="s">
        <v>42</v>
      </c>
      <c r="E31" s="31" t="s">
        <v>37</v>
      </c>
    </row>
    <row r="32" spans="1:5" ht="12.75">
      <c r="A32" t="s">
        <v>43</v>
      </c>
      <c r="E32" s="29" t="s">
        <v>55</v>
      </c>
    </row>
    <row r="33" spans="1:16" ht="12.75">
      <c r="A33" s="19" t="s">
        <v>35</v>
      </c>
      <c s="23" t="s">
        <v>60</v>
      </c>
      <c s="23" t="s">
        <v>61</v>
      </c>
      <c s="19" t="s">
        <v>37</v>
      </c>
      <c s="24" t="s">
        <v>62</v>
      </c>
      <c s="25" t="s">
        <v>39</v>
      </c>
      <c s="26">
        <v>1</v>
      </c>
      <c s="27">
        <v>0</v>
      </c>
      <c s="27">
        <f>ROUND(ROUND(H33,2)*ROUND(G33,3),2)</f>
      </c>
      <c r="O33">
        <f>(I33*21)/100</f>
      </c>
      <c t="s">
        <v>13</v>
      </c>
    </row>
    <row r="34" spans="1:5" ht="25.5">
      <c r="A34" s="28" t="s">
        <v>40</v>
      </c>
      <c r="E34" s="29" t="s">
        <v>63</v>
      </c>
    </row>
    <row r="35" spans="1:5" ht="12.75">
      <c r="A35" s="30" t="s">
        <v>42</v>
      </c>
      <c r="E35" s="31" t="s">
        <v>37</v>
      </c>
    </row>
    <row r="36" spans="1:5" ht="12.75">
      <c r="A36" t="s">
        <v>43</v>
      </c>
      <c r="E36" s="29" t="s">
        <v>64</v>
      </c>
    </row>
    <row r="37" spans="1:16" ht="12.75">
      <c r="A37" s="19" t="s">
        <v>35</v>
      </c>
      <c s="23" t="s">
        <v>65</v>
      </c>
      <c s="23" t="s">
        <v>66</v>
      </c>
      <c s="19" t="s">
        <v>37</v>
      </c>
      <c s="24" t="s">
        <v>67</v>
      </c>
      <c s="25" t="s">
        <v>68</v>
      </c>
      <c s="26">
        <v>1</v>
      </c>
      <c s="27">
        <v>0</v>
      </c>
      <c s="27">
        <f>ROUND(ROUND(H37,2)*ROUND(G37,3),2)</f>
      </c>
      <c r="O37">
        <f>(I37*21)/100</f>
      </c>
      <c t="s">
        <v>13</v>
      </c>
    </row>
    <row r="38" spans="1:5" ht="51">
      <c r="A38" s="28" t="s">
        <v>40</v>
      </c>
      <c r="E38" s="29" t="s">
        <v>69</v>
      </c>
    </row>
    <row r="39" spans="1:5" ht="12.75">
      <c r="A39" s="30" t="s">
        <v>42</v>
      </c>
      <c r="E39" s="31" t="s">
        <v>70</v>
      </c>
    </row>
    <row r="40" spans="1:5" ht="12.75">
      <c r="A40" t="s">
        <v>43</v>
      </c>
      <c r="E40" s="29" t="s">
        <v>55</v>
      </c>
    </row>
    <row r="41" spans="1:16" ht="12.75">
      <c r="A41" s="19" t="s">
        <v>35</v>
      </c>
      <c s="23" t="s">
        <v>30</v>
      </c>
      <c s="23" t="s">
        <v>71</v>
      </c>
      <c s="19" t="s">
        <v>37</v>
      </c>
      <c s="24" t="s">
        <v>72</v>
      </c>
      <c s="25" t="s">
        <v>39</v>
      </c>
      <c s="26">
        <v>1</v>
      </c>
      <c s="27">
        <v>0</v>
      </c>
      <c s="27">
        <f>ROUND(ROUND(H41,2)*ROUND(G41,3),2)</f>
      </c>
      <c r="O41">
        <f>(I41*21)/100</f>
      </c>
      <c t="s">
        <v>13</v>
      </c>
    </row>
    <row r="42" spans="1:5" ht="153">
      <c r="A42" s="28" t="s">
        <v>40</v>
      </c>
      <c r="E42" s="29" t="s">
        <v>73</v>
      </c>
    </row>
    <row r="43" spans="1:5" ht="12.75">
      <c r="A43" s="30" t="s">
        <v>42</v>
      </c>
      <c r="E43" s="31" t="s">
        <v>70</v>
      </c>
    </row>
    <row r="44" spans="1:5" ht="12.75">
      <c r="A44" t="s">
        <v>43</v>
      </c>
      <c r="E44" s="29" t="s">
        <v>55</v>
      </c>
    </row>
    <row r="45" spans="1:16" ht="12.75">
      <c r="A45" s="19" t="s">
        <v>35</v>
      </c>
      <c s="23" t="s">
        <v>32</v>
      </c>
      <c s="23" t="s">
        <v>74</v>
      </c>
      <c s="19" t="s">
        <v>37</v>
      </c>
      <c s="24" t="s">
        <v>75</v>
      </c>
      <c s="25" t="s">
        <v>39</v>
      </c>
      <c s="26">
        <v>1</v>
      </c>
      <c s="27">
        <v>0</v>
      </c>
      <c s="27">
        <f>ROUND(ROUND(H45,2)*ROUND(G45,3),2)</f>
      </c>
      <c r="O45">
        <f>(I45*21)/100</f>
      </c>
      <c t="s">
        <v>13</v>
      </c>
    </row>
    <row r="46" spans="1:5" ht="25.5">
      <c r="A46" s="28" t="s">
        <v>40</v>
      </c>
      <c r="E46" s="29" t="s">
        <v>76</v>
      </c>
    </row>
    <row r="47" spans="1:5" ht="12.75">
      <c r="A47" s="30" t="s">
        <v>42</v>
      </c>
      <c r="E47" s="31" t="s">
        <v>37</v>
      </c>
    </row>
    <row r="48" spans="1:5" ht="12.75">
      <c r="A48" t="s">
        <v>43</v>
      </c>
      <c r="E48" s="29" t="s">
        <v>55</v>
      </c>
    </row>
    <row r="49" spans="1:16" ht="12.75">
      <c r="A49" s="19" t="s">
        <v>35</v>
      </c>
      <c s="23" t="s">
        <v>77</v>
      </c>
      <c s="23" t="s">
        <v>78</v>
      </c>
      <c s="19" t="s">
        <v>37</v>
      </c>
      <c s="24" t="s">
        <v>79</v>
      </c>
      <c s="25" t="s">
        <v>39</v>
      </c>
      <c s="26">
        <v>1</v>
      </c>
      <c s="27">
        <v>0</v>
      </c>
      <c s="27">
        <f>ROUND(ROUND(H49,2)*ROUND(G49,3),2)</f>
      </c>
      <c r="O49">
        <f>(I49*21)/100</f>
      </c>
      <c t="s">
        <v>13</v>
      </c>
    </row>
    <row r="50" spans="1:5" ht="38.25">
      <c r="A50" s="28" t="s">
        <v>40</v>
      </c>
      <c r="E50" s="29" t="s">
        <v>80</v>
      </c>
    </row>
    <row r="51" spans="1:5" ht="12.75">
      <c r="A51" s="30" t="s">
        <v>42</v>
      </c>
      <c r="E51" s="31" t="s">
        <v>37</v>
      </c>
    </row>
    <row r="52" spans="1:5" ht="63.75">
      <c r="A52" t="s">
        <v>43</v>
      </c>
      <c r="E52" s="29" t="s">
        <v>81</v>
      </c>
    </row>
    <row r="53" spans="1:16" ht="12.75">
      <c r="A53" s="19" t="s">
        <v>35</v>
      </c>
      <c s="23" t="s">
        <v>82</v>
      </c>
      <c s="23" t="s">
        <v>83</v>
      </c>
      <c s="19" t="s">
        <v>19</v>
      </c>
      <c s="24" t="s">
        <v>84</v>
      </c>
      <c s="25" t="s">
        <v>39</v>
      </c>
      <c s="26">
        <v>1</v>
      </c>
      <c s="27">
        <v>0</v>
      </c>
      <c s="27">
        <f>ROUND(ROUND(H53,2)*ROUND(G53,3),2)</f>
      </c>
      <c r="O53">
        <f>(I53*21)/100</f>
      </c>
      <c t="s">
        <v>13</v>
      </c>
    </row>
    <row r="54" spans="1:5" ht="12.75">
      <c r="A54" s="28" t="s">
        <v>40</v>
      </c>
      <c r="E54" s="29" t="s">
        <v>85</v>
      </c>
    </row>
    <row r="55" spans="1:5" ht="12.75">
      <c r="A55" s="30" t="s">
        <v>42</v>
      </c>
      <c r="E55" s="31" t="s">
        <v>37</v>
      </c>
    </row>
    <row r="56" spans="1:5" ht="12.75">
      <c r="A56" t="s">
        <v>43</v>
      </c>
      <c r="E56" s="29" t="s">
        <v>55</v>
      </c>
    </row>
    <row r="57" spans="1:16" ht="12.75">
      <c r="A57" s="19" t="s">
        <v>35</v>
      </c>
      <c s="23" t="s">
        <v>86</v>
      </c>
      <c s="23" t="s">
        <v>83</v>
      </c>
      <c s="19" t="s">
        <v>13</v>
      </c>
      <c s="24" t="s">
        <v>84</v>
      </c>
      <c s="25" t="s">
        <v>39</v>
      </c>
      <c s="26">
        <v>1</v>
      </c>
      <c s="27">
        <v>0</v>
      </c>
      <c s="27">
        <f>ROUND(ROUND(H57,2)*ROUND(G57,3),2)</f>
      </c>
      <c r="O57">
        <f>(I57*21)/100</f>
      </c>
      <c t="s">
        <v>13</v>
      </c>
    </row>
    <row r="58" spans="1:5" ht="12.75">
      <c r="A58" s="28" t="s">
        <v>40</v>
      </c>
      <c r="E58" s="29" t="s">
        <v>87</v>
      </c>
    </row>
    <row r="59" spans="1:5" ht="12.75">
      <c r="A59" s="30" t="s">
        <v>42</v>
      </c>
      <c r="E59" s="31" t="s">
        <v>37</v>
      </c>
    </row>
    <row r="60" spans="1:5" ht="12.75">
      <c r="A60" t="s">
        <v>43</v>
      </c>
      <c r="E60" s="29" t="s">
        <v>55</v>
      </c>
    </row>
    <row r="61" spans="1:16" ht="12.75">
      <c r="A61" s="19" t="s">
        <v>35</v>
      </c>
      <c s="23" t="s">
        <v>88</v>
      </c>
      <c s="23" t="s">
        <v>83</v>
      </c>
      <c s="19" t="s">
        <v>12</v>
      </c>
      <c s="24" t="s">
        <v>84</v>
      </c>
      <c s="25" t="s">
        <v>39</v>
      </c>
      <c s="26">
        <v>1</v>
      </c>
      <c s="27">
        <v>0</v>
      </c>
      <c s="27">
        <f>ROUND(ROUND(H61,2)*ROUND(G61,3),2)</f>
      </c>
      <c r="O61">
        <f>(I61*21)/100</f>
      </c>
      <c t="s">
        <v>13</v>
      </c>
    </row>
    <row r="62" spans="1:5" ht="25.5">
      <c r="A62" s="28" t="s">
        <v>40</v>
      </c>
      <c r="E62" s="29" t="s">
        <v>89</v>
      </c>
    </row>
    <row r="63" spans="1:5" ht="12.75">
      <c r="A63" s="30" t="s">
        <v>42</v>
      </c>
      <c r="E63" s="31" t="s">
        <v>70</v>
      </c>
    </row>
    <row r="64" spans="1:5" ht="12.75">
      <c r="A64" t="s">
        <v>43</v>
      </c>
      <c r="E64" s="29" t="s">
        <v>55</v>
      </c>
    </row>
    <row r="65" spans="1:16" ht="12.75">
      <c r="A65" s="19" t="s">
        <v>35</v>
      </c>
      <c s="23" t="s">
        <v>90</v>
      </c>
      <c s="23" t="s">
        <v>91</v>
      </c>
      <c s="19" t="s">
        <v>37</v>
      </c>
      <c s="24" t="s">
        <v>92</v>
      </c>
      <c s="25" t="s">
        <v>39</v>
      </c>
      <c s="26">
        <v>1</v>
      </c>
      <c s="27">
        <v>0</v>
      </c>
      <c s="27">
        <f>ROUND(ROUND(H65,2)*ROUND(G65,3),2)</f>
      </c>
      <c r="O65">
        <f>(I65*21)/100</f>
      </c>
      <c t="s">
        <v>13</v>
      </c>
    </row>
    <row r="66" spans="1:5" ht="38.25">
      <c r="A66" s="28" t="s">
        <v>40</v>
      </c>
      <c r="E66" s="29" t="s">
        <v>93</v>
      </c>
    </row>
    <row r="67" spans="1:5" ht="12.75">
      <c r="A67" s="30" t="s">
        <v>42</v>
      </c>
      <c r="E67" s="31" t="s">
        <v>70</v>
      </c>
    </row>
    <row r="68" spans="1:5" ht="12.75">
      <c r="A68" t="s">
        <v>43</v>
      </c>
      <c r="E68" s="29" t="s">
        <v>55</v>
      </c>
    </row>
    <row r="69" spans="1:16" ht="12.75">
      <c r="A69" s="19" t="s">
        <v>35</v>
      </c>
      <c s="23" t="s">
        <v>94</v>
      </c>
      <c s="23" t="s">
        <v>95</v>
      </c>
      <c s="19" t="s">
        <v>37</v>
      </c>
      <c s="24" t="s">
        <v>96</v>
      </c>
      <c s="25" t="s">
        <v>68</v>
      </c>
      <c s="26">
        <v>1</v>
      </c>
      <c s="27">
        <v>0</v>
      </c>
      <c s="27">
        <f>ROUND(ROUND(H69,2)*ROUND(G69,3),2)</f>
      </c>
      <c r="O69">
        <f>(I69*21)/100</f>
      </c>
      <c t="s">
        <v>13</v>
      </c>
    </row>
    <row r="70" spans="1:5" ht="51">
      <c r="A70" s="28" t="s">
        <v>40</v>
      </c>
      <c r="E70" s="29" t="s">
        <v>97</v>
      </c>
    </row>
    <row r="71" spans="1:5" ht="12.75">
      <c r="A71" s="30" t="s">
        <v>42</v>
      </c>
      <c r="E71" s="31" t="s">
        <v>70</v>
      </c>
    </row>
    <row r="72" spans="1:5" ht="51">
      <c r="A72" t="s">
        <v>43</v>
      </c>
      <c r="E72" s="29" t="s">
        <v>98</v>
      </c>
    </row>
    <row r="73" spans="1:16" ht="12.75">
      <c r="A73" s="19" t="s">
        <v>35</v>
      </c>
      <c s="23" t="s">
        <v>99</v>
      </c>
      <c s="23" t="s">
        <v>100</v>
      </c>
      <c s="19" t="s">
        <v>37</v>
      </c>
      <c s="24" t="s">
        <v>101</v>
      </c>
      <c s="25" t="s">
        <v>68</v>
      </c>
      <c s="26">
        <v>1</v>
      </c>
      <c s="27">
        <v>0</v>
      </c>
      <c s="27">
        <f>ROUND(ROUND(H73,2)*ROUND(G73,3),2)</f>
      </c>
      <c r="O73">
        <f>(I73*21)/100</f>
      </c>
      <c t="s">
        <v>13</v>
      </c>
    </row>
    <row r="74" spans="1:5" ht="38.25">
      <c r="A74" s="28" t="s">
        <v>40</v>
      </c>
      <c r="E74" s="29" t="s">
        <v>102</v>
      </c>
    </row>
    <row r="75" spans="1:5" ht="12.75">
      <c r="A75" s="30" t="s">
        <v>42</v>
      </c>
      <c r="E75" s="31" t="s">
        <v>37</v>
      </c>
    </row>
    <row r="76" spans="1:5" ht="89.25">
      <c r="A76" t="s">
        <v>43</v>
      </c>
      <c r="E76" s="29" t="s">
        <v>103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0+O9+O22+O51+O56+O77+O90+O103</f>
      </c>
      <c t="s">
        <v>12</v>
      </c>
    </row>
    <row r="3" spans="1:16" ht="15" customHeight="1">
      <c r="A3" t="s">
        <v>1</v>
      </c>
      <c s="8" t="s">
        <v>4</v>
      </c>
      <c s="9" t="s">
        <v>5</v>
      </c>
      <c s="1"/>
      <c s="10" t="s">
        <v>6</v>
      </c>
      <c s="1"/>
      <c s="4"/>
      <c s="3" t="s">
        <v>1138</v>
      </c>
      <c s="32">
        <f>0+I9+I22+I51+I56+I77+I90+I103</f>
      </c>
      <c r="O3" t="s">
        <v>9</v>
      </c>
      <c t="s">
        <v>13</v>
      </c>
    </row>
    <row r="4" spans="1:16" ht="15" customHeight="1">
      <c r="A4" t="s">
        <v>7</v>
      </c>
      <c s="8" t="s">
        <v>860</v>
      </c>
      <c s="9" t="s">
        <v>861</v>
      </c>
      <c s="1"/>
      <c s="10" t="s">
        <v>862</v>
      </c>
      <c s="1"/>
      <c s="1"/>
      <c s="7"/>
      <c s="7"/>
      <c r="O4" t="s">
        <v>10</v>
      </c>
      <c t="s">
        <v>13</v>
      </c>
    </row>
    <row r="5" spans="1:16" ht="12.75" customHeight="1">
      <c r="A5" t="s">
        <v>863</v>
      </c>
      <c s="12" t="s">
        <v>8</v>
      </c>
      <c s="13" t="s">
        <v>1138</v>
      </c>
      <c s="5"/>
      <c s="14" t="s">
        <v>1139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92.088</v>
      </c>
      <c s="27">
        <v>0</v>
      </c>
      <c s="27">
        <f>ROUND(ROUND(H10,2)*ROUND(G10,3),2)</f>
      </c>
      <c r="O10">
        <f>(I10*21)/100</f>
      </c>
      <c t="s">
        <v>13</v>
      </c>
    </row>
    <row r="11" spans="1:5" ht="25.5">
      <c r="A11" s="28" t="s">
        <v>40</v>
      </c>
      <c r="E11" s="29" t="s">
        <v>866</v>
      </c>
    </row>
    <row r="12" spans="1:5" ht="12.75">
      <c r="A12" s="30" t="s">
        <v>42</v>
      </c>
      <c r="E12" s="31" t="s">
        <v>1140</v>
      </c>
    </row>
    <row r="13" spans="1:5" ht="25.5">
      <c r="A13" t="s">
        <v>43</v>
      </c>
      <c r="E13" s="29" t="s">
        <v>111</v>
      </c>
    </row>
    <row r="14" spans="1:16" ht="12.75">
      <c r="A14" s="19" t="s">
        <v>35</v>
      </c>
      <c s="23" t="s">
        <v>13</v>
      </c>
      <c s="23" t="s">
        <v>106</v>
      </c>
      <c s="19" t="s">
        <v>13</v>
      </c>
      <c s="24" t="s">
        <v>107</v>
      </c>
      <c s="25" t="s">
        <v>108</v>
      </c>
      <c s="26">
        <v>33.25</v>
      </c>
      <c s="27">
        <v>0</v>
      </c>
      <c s="27">
        <f>ROUND(ROUND(H14,2)*ROUND(G14,3),2)</f>
      </c>
      <c r="O14">
        <f>(I14*21)/100</f>
      </c>
      <c t="s">
        <v>13</v>
      </c>
    </row>
    <row r="15" spans="1:5" ht="25.5">
      <c r="A15" s="28" t="s">
        <v>40</v>
      </c>
      <c r="E15" s="29" t="s">
        <v>868</v>
      </c>
    </row>
    <row r="16" spans="1:5" ht="12.75">
      <c r="A16" s="30" t="s">
        <v>42</v>
      </c>
      <c r="E16" s="31" t="s">
        <v>1141</v>
      </c>
    </row>
    <row r="17" spans="1:5" ht="25.5">
      <c r="A17" t="s">
        <v>43</v>
      </c>
      <c r="E17" s="29" t="s">
        <v>111</v>
      </c>
    </row>
    <row r="18" spans="1:16" ht="12.75">
      <c r="A18" s="19" t="s">
        <v>35</v>
      </c>
      <c s="23" t="s">
        <v>12</v>
      </c>
      <c s="23" t="s">
        <v>106</v>
      </c>
      <c s="19" t="s">
        <v>12</v>
      </c>
      <c s="24" t="s">
        <v>107</v>
      </c>
      <c s="25" t="s">
        <v>108</v>
      </c>
      <c s="26">
        <v>20.172</v>
      </c>
      <c s="27">
        <v>0</v>
      </c>
      <c s="27">
        <f>ROUND(ROUND(H18,2)*ROUND(G18,3),2)</f>
      </c>
      <c r="O18">
        <f>(I18*21)/100</f>
      </c>
      <c t="s">
        <v>13</v>
      </c>
    </row>
    <row r="19" spans="1:5" ht="63.75">
      <c r="A19" s="28" t="s">
        <v>40</v>
      </c>
      <c r="E19" s="29" t="s">
        <v>870</v>
      </c>
    </row>
    <row r="20" spans="1:5" ht="38.25">
      <c r="A20" s="30" t="s">
        <v>42</v>
      </c>
      <c r="E20" s="31" t="s">
        <v>1142</v>
      </c>
    </row>
    <row r="21" spans="1:5" ht="25.5">
      <c r="A21" t="s">
        <v>43</v>
      </c>
      <c r="E21" s="29" t="s">
        <v>111</v>
      </c>
    </row>
    <row r="22" spans="1:18" ht="12.75" customHeight="1">
      <c r="A22" s="5" t="s">
        <v>33</v>
      </c>
      <c s="5"/>
      <c s="35" t="s">
        <v>19</v>
      </c>
      <c s="5"/>
      <c s="21" t="s">
        <v>119</v>
      </c>
      <c s="5"/>
      <c s="5"/>
      <c s="5"/>
      <c s="36">
        <f>0+Q22</f>
      </c>
      <c r="O22">
        <f>0+R22</f>
      </c>
      <c r="Q22">
        <f>0+I23+I27+I31+I35+I39+I43+I47</f>
      </c>
      <c>
        <f>0+O23+O27+O31+O35+O39+O43+O47</f>
      </c>
    </row>
    <row r="23" spans="1:16" ht="25.5">
      <c r="A23" s="19" t="s">
        <v>35</v>
      </c>
      <c s="23" t="s">
        <v>23</v>
      </c>
      <c s="23" t="s">
        <v>136</v>
      </c>
      <c s="19" t="s">
        <v>37</v>
      </c>
      <c s="24" t="s">
        <v>137</v>
      </c>
      <c s="25" t="s">
        <v>138</v>
      </c>
      <c s="26">
        <v>13.3</v>
      </c>
      <c s="27">
        <v>0</v>
      </c>
      <c s="27">
        <f>ROUND(ROUND(H23,2)*ROUND(G23,3),2)</f>
      </c>
      <c r="O23">
        <f>(I23*21)/100</f>
      </c>
      <c t="s">
        <v>13</v>
      </c>
    </row>
    <row r="24" spans="1:5" ht="76.5">
      <c r="A24" s="28" t="s">
        <v>40</v>
      </c>
      <c r="E24" s="29" t="s">
        <v>1143</v>
      </c>
    </row>
    <row r="25" spans="1:5" ht="12.75">
      <c r="A25" s="30" t="s">
        <v>42</v>
      </c>
      <c r="E25" s="31" t="s">
        <v>1144</v>
      </c>
    </row>
    <row r="26" spans="1:5" ht="63.75">
      <c r="A26" t="s">
        <v>43</v>
      </c>
      <c r="E26" s="29" t="s">
        <v>141</v>
      </c>
    </row>
    <row r="27" spans="1:16" ht="12.75">
      <c r="A27" s="19" t="s">
        <v>35</v>
      </c>
      <c s="23" t="s">
        <v>25</v>
      </c>
      <c s="23" t="s">
        <v>168</v>
      </c>
      <c s="19" t="s">
        <v>37</v>
      </c>
      <c s="24" t="s">
        <v>169</v>
      </c>
      <c s="25" t="s">
        <v>138</v>
      </c>
      <c s="26">
        <v>132.837</v>
      </c>
      <c s="27">
        <v>0</v>
      </c>
      <c s="27">
        <f>ROUND(ROUND(H27,2)*ROUND(G27,3),2)</f>
      </c>
      <c r="O27">
        <f>(I27*21)/100</f>
      </c>
      <c t="s">
        <v>13</v>
      </c>
    </row>
    <row r="28" spans="1:5" ht="76.5">
      <c r="A28" s="28" t="s">
        <v>40</v>
      </c>
      <c r="E28" s="29" t="s">
        <v>1145</v>
      </c>
    </row>
    <row r="29" spans="1:5" ht="127.5">
      <c r="A29" s="30" t="s">
        <v>42</v>
      </c>
      <c r="E29" s="31" t="s">
        <v>1146</v>
      </c>
    </row>
    <row r="30" spans="1:5" ht="369.75">
      <c r="A30" t="s">
        <v>43</v>
      </c>
      <c r="E30" s="29" t="s">
        <v>172</v>
      </c>
    </row>
    <row r="31" spans="1:16" ht="12.75">
      <c r="A31" s="19" t="s">
        <v>35</v>
      </c>
      <c s="23" t="s">
        <v>27</v>
      </c>
      <c s="23" t="s">
        <v>173</v>
      </c>
      <c s="19" t="s">
        <v>37</v>
      </c>
      <c s="24" t="s">
        <v>174</v>
      </c>
      <c s="25" t="s">
        <v>138</v>
      </c>
      <c s="26">
        <v>86.793</v>
      </c>
      <c s="27">
        <v>0</v>
      </c>
      <c s="27">
        <f>ROUND(ROUND(H31,2)*ROUND(G31,3),2)</f>
      </c>
      <c r="O31">
        <f>(I31*21)/100</f>
      </c>
      <c t="s">
        <v>13</v>
      </c>
    </row>
    <row r="32" spans="1:5" ht="25.5">
      <c r="A32" s="28" t="s">
        <v>40</v>
      </c>
      <c r="E32" s="29" t="s">
        <v>876</v>
      </c>
    </row>
    <row r="33" spans="1:5" ht="12.75">
      <c r="A33" s="30" t="s">
        <v>42</v>
      </c>
      <c r="E33" s="31" t="s">
        <v>1147</v>
      </c>
    </row>
    <row r="34" spans="1:5" ht="306">
      <c r="A34" t="s">
        <v>43</v>
      </c>
      <c r="E34" s="29" t="s">
        <v>177</v>
      </c>
    </row>
    <row r="35" spans="1:16" ht="12.75">
      <c r="A35" s="19" t="s">
        <v>35</v>
      </c>
      <c s="23" t="s">
        <v>60</v>
      </c>
      <c s="23" t="s">
        <v>216</v>
      </c>
      <c s="19" t="s">
        <v>37</v>
      </c>
      <c s="24" t="s">
        <v>217</v>
      </c>
      <c s="25" t="s">
        <v>138</v>
      </c>
      <c s="26">
        <v>86.793</v>
      </c>
      <c s="27">
        <v>0</v>
      </c>
      <c s="27">
        <f>ROUND(ROUND(H35,2)*ROUND(G35,3),2)</f>
      </c>
      <c r="O35">
        <f>(I35*21)/100</f>
      </c>
      <c t="s">
        <v>13</v>
      </c>
    </row>
    <row r="36" spans="1:5" ht="38.25">
      <c r="A36" s="28" t="s">
        <v>40</v>
      </c>
      <c r="E36" s="29" t="s">
        <v>1148</v>
      </c>
    </row>
    <row r="37" spans="1:5" ht="51">
      <c r="A37" s="30" t="s">
        <v>42</v>
      </c>
      <c r="E37" s="31" t="s">
        <v>1149</v>
      </c>
    </row>
    <row r="38" spans="1:5" ht="267.75">
      <c r="A38" t="s">
        <v>43</v>
      </c>
      <c r="E38" s="29" t="s">
        <v>219</v>
      </c>
    </row>
    <row r="39" spans="1:16" ht="12.75">
      <c r="A39" s="19" t="s">
        <v>35</v>
      </c>
      <c s="23" t="s">
        <v>65</v>
      </c>
      <c s="23" t="s">
        <v>221</v>
      </c>
      <c s="19" t="s">
        <v>37</v>
      </c>
      <c s="24" t="s">
        <v>222</v>
      </c>
      <c s="25" t="s">
        <v>138</v>
      </c>
      <c s="26">
        <v>86.793</v>
      </c>
      <c s="27">
        <v>0</v>
      </c>
      <c s="27">
        <f>ROUND(ROUND(H39,2)*ROUND(G39,3),2)</f>
      </c>
      <c r="O39">
        <f>(I39*21)/100</f>
      </c>
      <c t="s">
        <v>13</v>
      </c>
    </row>
    <row r="40" spans="1:5" ht="25.5">
      <c r="A40" s="28" t="s">
        <v>40</v>
      </c>
      <c r="E40" s="29" t="s">
        <v>880</v>
      </c>
    </row>
    <row r="41" spans="1:5" ht="12.75">
      <c r="A41" s="30" t="s">
        <v>42</v>
      </c>
      <c r="E41" s="31" t="s">
        <v>1150</v>
      </c>
    </row>
    <row r="42" spans="1:5" ht="191.25">
      <c r="A42" t="s">
        <v>43</v>
      </c>
      <c r="E42" s="29" t="s">
        <v>224</v>
      </c>
    </row>
    <row r="43" spans="1:16" ht="12.75">
      <c r="A43" s="19" t="s">
        <v>35</v>
      </c>
      <c s="23" t="s">
        <v>30</v>
      </c>
      <c s="23" t="s">
        <v>882</v>
      </c>
      <c s="19" t="s">
        <v>262</v>
      </c>
      <c s="24" t="s">
        <v>883</v>
      </c>
      <c s="25" t="s">
        <v>122</v>
      </c>
      <c s="26">
        <v>37</v>
      </c>
      <c s="27">
        <v>0</v>
      </c>
      <c s="27">
        <f>ROUND(ROUND(H43,2)*ROUND(G43,3),2)</f>
      </c>
      <c r="O43">
        <f>(I43*21)/100</f>
      </c>
      <c t="s">
        <v>13</v>
      </c>
    </row>
    <row r="44" spans="1:5" ht="38.25">
      <c r="A44" s="28" t="s">
        <v>40</v>
      </c>
      <c r="E44" s="29" t="s">
        <v>1151</v>
      </c>
    </row>
    <row r="45" spans="1:5" ht="12.75">
      <c r="A45" s="30" t="s">
        <v>42</v>
      </c>
      <c r="E45" s="31" t="s">
        <v>1152</v>
      </c>
    </row>
    <row r="46" spans="1:5" ht="38.25">
      <c r="A46" t="s">
        <v>43</v>
      </c>
      <c r="E46" s="29" t="s">
        <v>886</v>
      </c>
    </row>
    <row r="47" spans="1:16" ht="12.75">
      <c r="A47" s="19" t="s">
        <v>35</v>
      </c>
      <c s="23" t="s">
        <v>32</v>
      </c>
      <c s="23" t="s">
        <v>268</v>
      </c>
      <c s="19" t="s">
        <v>37</v>
      </c>
      <c s="24" t="s">
        <v>269</v>
      </c>
      <c s="25" t="s">
        <v>122</v>
      </c>
      <c s="26">
        <v>37</v>
      </c>
      <c s="27">
        <v>0</v>
      </c>
      <c s="27">
        <f>ROUND(ROUND(H47,2)*ROUND(G47,3),2)</f>
      </c>
      <c r="O47">
        <f>(I47*21)/100</f>
      </c>
      <c t="s">
        <v>13</v>
      </c>
    </row>
    <row r="48" spans="1:5" ht="25.5">
      <c r="A48" s="28" t="s">
        <v>40</v>
      </c>
      <c r="E48" s="29" t="s">
        <v>887</v>
      </c>
    </row>
    <row r="49" spans="1:5" ht="12.75">
      <c r="A49" s="30" t="s">
        <v>42</v>
      </c>
      <c r="E49" s="31" t="s">
        <v>1153</v>
      </c>
    </row>
    <row r="50" spans="1:5" ht="25.5">
      <c r="A50" t="s">
        <v>43</v>
      </c>
      <c r="E50" s="29" t="s">
        <v>272</v>
      </c>
    </row>
    <row r="51" spans="1:18" ht="12.75" customHeight="1">
      <c r="A51" s="5" t="s">
        <v>33</v>
      </c>
      <c s="5"/>
      <c s="35" t="s">
        <v>13</v>
      </c>
      <c s="5"/>
      <c s="21" t="s">
        <v>277</v>
      </c>
      <c s="5"/>
      <c s="5"/>
      <c s="5"/>
      <c s="36">
        <f>0+Q51</f>
      </c>
      <c r="O51">
        <f>0+R51</f>
      </c>
      <c r="Q51">
        <f>0+I52</f>
      </c>
      <c>
        <f>0+O52</f>
      </c>
    </row>
    <row r="52" spans="1:16" ht="12.75">
      <c r="A52" s="19" t="s">
        <v>35</v>
      </c>
      <c s="23" t="s">
        <v>77</v>
      </c>
      <c s="23" t="s">
        <v>889</v>
      </c>
      <c s="19" t="s">
        <v>37</v>
      </c>
      <c s="24" t="s">
        <v>890</v>
      </c>
      <c s="25" t="s">
        <v>138</v>
      </c>
      <c s="26">
        <v>3.528</v>
      </c>
      <c s="27">
        <v>0</v>
      </c>
      <c s="27">
        <f>ROUND(ROUND(H52,2)*ROUND(G52,3),2)</f>
      </c>
      <c r="O52">
        <f>(I52*21)/100</f>
      </c>
      <c t="s">
        <v>13</v>
      </c>
    </row>
    <row r="53" spans="1:5" ht="38.25">
      <c r="A53" s="28" t="s">
        <v>40</v>
      </c>
      <c r="E53" s="29" t="s">
        <v>1154</v>
      </c>
    </row>
    <row r="54" spans="1:5" ht="38.25">
      <c r="A54" s="30" t="s">
        <v>42</v>
      </c>
      <c r="E54" s="31" t="s">
        <v>1155</v>
      </c>
    </row>
    <row r="55" spans="1:5" ht="369.75">
      <c r="A55" t="s">
        <v>43</v>
      </c>
      <c r="E55" s="29" t="s">
        <v>893</v>
      </c>
    </row>
    <row r="56" spans="1:18" ht="12.75" customHeight="1">
      <c r="A56" s="5" t="s">
        <v>33</v>
      </c>
      <c s="5"/>
      <c s="35" t="s">
        <v>23</v>
      </c>
      <c s="5"/>
      <c s="21" t="s">
        <v>315</v>
      </c>
      <c s="5"/>
      <c s="5"/>
      <c s="5"/>
      <c s="36">
        <f>0+Q56</f>
      </c>
      <c r="O56">
        <f>0+R56</f>
      </c>
      <c r="Q56">
        <f>0+I57+I61+I65+I69+I73</f>
      </c>
      <c>
        <f>0+O57+O61+O65+O69+O73</f>
      </c>
    </row>
    <row r="57" spans="1:16" ht="12.75">
      <c r="A57" s="19" t="s">
        <v>35</v>
      </c>
      <c s="23" t="s">
        <v>82</v>
      </c>
      <c s="23" t="s">
        <v>894</v>
      </c>
      <c s="19" t="s">
        <v>37</v>
      </c>
      <c s="24" t="s">
        <v>895</v>
      </c>
      <c s="25" t="s">
        <v>138</v>
      </c>
      <c s="26">
        <v>0.648</v>
      </c>
      <c s="27">
        <v>0</v>
      </c>
      <c s="27">
        <f>ROUND(ROUND(H57,2)*ROUND(G57,3),2)</f>
      </c>
      <c r="O57">
        <f>(I57*21)/100</f>
      </c>
      <c t="s">
        <v>13</v>
      </c>
    </row>
    <row r="58" spans="1:5" ht="38.25">
      <c r="A58" s="28" t="s">
        <v>40</v>
      </c>
      <c r="E58" s="29" t="s">
        <v>1156</v>
      </c>
    </row>
    <row r="59" spans="1:5" ht="12.75">
      <c r="A59" s="30" t="s">
        <v>42</v>
      </c>
      <c r="E59" s="31" t="s">
        <v>1157</v>
      </c>
    </row>
    <row r="60" spans="1:5" ht="369.75">
      <c r="A60" t="s">
        <v>43</v>
      </c>
      <c r="E60" s="29" t="s">
        <v>321</v>
      </c>
    </row>
    <row r="61" spans="1:16" ht="12.75">
      <c r="A61" s="19" t="s">
        <v>35</v>
      </c>
      <c s="23" t="s">
        <v>86</v>
      </c>
      <c s="23" t="s">
        <v>317</v>
      </c>
      <c s="19" t="s">
        <v>37</v>
      </c>
      <c s="24" t="s">
        <v>318</v>
      </c>
      <c s="25" t="s">
        <v>138</v>
      </c>
      <c s="26">
        <v>3.225</v>
      </c>
      <c s="27">
        <v>0</v>
      </c>
      <c s="27">
        <f>ROUND(ROUND(H61,2)*ROUND(G61,3),2)</f>
      </c>
      <c r="O61">
        <f>(I61*21)/100</f>
      </c>
      <c t="s">
        <v>13</v>
      </c>
    </row>
    <row r="62" spans="1:5" ht="38.25">
      <c r="A62" s="28" t="s">
        <v>40</v>
      </c>
      <c r="E62" s="29" t="s">
        <v>1158</v>
      </c>
    </row>
    <row r="63" spans="1:5" ht="12.75">
      <c r="A63" s="30" t="s">
        <v>42</v>
      </c>
      <c r="E63" s="31" t="s">
        <v>1159</v>
      </c>
    </row>
    <row r="64" spans="1:5" ht="369.75">
      <c r="A64" t="s">
        <v>43</v>
      </c>
      <c r="E64" s="29" t="s">
        <v>321</v>
      </c>
    </row>
    <row r="65" spans="1:16" ht="12.75">
      <c r="A65" s="19" t="s">
        <v>35</v>
      </c>
      <c s="23" t="s">
        <v>88</v>
      </c>
      <c s="23" t="s">
        <v>900</v>
      </c>
      <c s="19" t="s">
        <v>37</v>
      </c>
      <c s="24" t="s">
        <v>901</v>
      </c>
      <c s="25" t="s">
        <v>138</v>
      </c>
      <c s="26">
        <v>5.742</v>
      </c>
      <c s="27">
        <v>0</v>
      </c>
      <c s="27">
        <f>ROUND(ROUND(H65,2)*ROUND(G65,3),2)</f>
      </c>
      <c r="O65">
        <f>(I65*21)/100</f>
      </c>
      <c t="s">
        <v>13</v>
      </c>
    </row>
    <row r="66" spans="1:5" ht="51">
      <c r="A66" s="28" t="s">
        <v>40</v>
      </c>
      <c r="E66" s="29" t="s">
        <v>1160</v>
      </c>
    </row>
    <row r="67" spans="1:5" ht="51">
      <c r="A67" s="30" t="s">
        <v>42</v>
      </c>
      <c r="E67" s="31" t="s">
        <v>1161</v>
      </c>
    </row>
    <row r="68" spans="1:5" ht="369.75">
      <c r="A68" t="s">
        <v>43</v>
      </c>
      <c r="E68" s="29" t="s">
        <v>904</v>
      </c>
    </row>
    <row r="69" spans="1:16" ht="12.75">
      <c r="A69" s="19" t="s">
        <v>35</v>
      </c>
      <c s="23" t="s">
        <v>90</v>
      </c>
      <c s="23" t="s">
        <v>323</v>
      </c>
      <c s="19" t="s">
        <v>37</v>
      </c>
      <c s="24" t="s">
        <v>324</v>
      </c>
      <c s="25" t="s">
        <v>138</v>
      </c>
      <c s="26">
        <v>3.415</v>
      </c>
      <c s="27">
        <v>0</v>
      </c>
      <c s="27">
        <f>ROUND(ROUND(H69,2)*ROUND(G69,3),2)</f>
      </c>
      <c r="O69">
        <f>(I69*21)/100</f>
      </c>
      <c t="s">
        <v>13</v>
      </c>
    </row>
    <row r="70" spans="1:5" ht="38.25">
      <c r="A70" s="28" t="s">
        <v>40</v>
      </c>
      <c r="E70" s="29" t="s">
        <v>1162</v>
      </c>
    </row>
    <row r="71" spans="1:5" ht="51">
      <c r="A71" s="30" t="s">
        <v>42</v>
      </c>
      <c r="E71" s="31" t="s">
        <v>1163</v>
      </c>
    </row>
    <row r="72" spans="1:5" ht="38.25">
      <c r="A72" t="s">
        <v>43</v>
      </c>
      <c r="E72" s="29" t="s">
        <v>289</v>
      </c>
    </row>
    <row r="73" spans="1:16" ht="12.75">
      <c r="A73" s="19" t="s">
        <v>35</v>
      </c>
      <c s="23" t="s">
        <v>94</v>
      </c>
      <c s="23" t="s">
        <v>328</v>
      </c>
      <c s="19" t="s">
        <v>37</v>
      </c>
      <c s="24" t="s">
        <v>329</v>
      </c>
      <c s="25" t="s">
        <v>138</v>
      </c>
      <c s="26">
        <v>4.3</v>
      </c>
      <c s="27">
        <v>0</v>
      </c>
      <c s="27">
        <f>ROUND(ROUND(H73,2)*ROUND(G73,3),2)</f>
      </c>
      <c r="O73">
        <f>(I73*21)/100</f>
      </c>
      <c t="s">
        <v>13</v>
      </c>
    </row>
    <row r="74" spans="1:5" ht="38.25">
      <c r="A74" s="28" t="s">
        <v>40</v>
      </c>
      <c r="E74" s="29" t="s">
        <v>1164</v>
      </c>
    </row>
    <row r="75" spans="1:5" ht="12.75">
      <c r="A75" s="30" t="s">
        <v>42</v>
      </c>
      <c r="E75" s="31" t="s">
        <v>1165</v>
      </c>
    </row>
    <row r="76" spans="1:5" ht="102">
      <c r="A76" t="s">
        <v>43</v>
      </c>
      <c r="E76" s="29" t="s">
        <v>332</v>
      </c>
    </row>
    <row r="77" spans="1:18" ht="12.75" customHeight="1">
      <c r="A77" s="5" t="s">
        <v>33</v>
      </c>
      <c s="5"/>
      <c s="35" t="s">
        <v>25</v>
      </c>
      <c s="5"/>
      <c s="21" t="s">
        <v>333</v>
      </c>
      <c s="5"/>
      <c s="5"/>
      <c s="5"/>
      <c s="36">
        <f>0+Q77</f>
      </c>
      <c r="O77">
        <f>0+R77</f>
      </c>
      <c r="Q77">
        <f>0+I78+I82+I86</f>
      </c>
      <c>
        <f>0+O78+O82+O86</f>
      </c>
    </row>
    <row r="78" spans="1:16" ht="12.75">
      <c r="A78" s="19" t="s">
        <v>35</v>
      </c>
      <c s="23" t="s">
        <v>99</v>
      </c>
      <c s="23" t="s">
        <v>335</v>
      </c>
      <c s="19" t="s">
        <v>37</v>
      </c>
      <c s="24" t="s">
        <v>336</v>
      </c>
      <c s="25" t="s">
        <v>138</v>
      </c>
      <c s="26">
        <v>13.93</v>
      </c>
      <c s="27">
        <v>0</v>
      </c>
      <c s="27">
        <f>ROUND(ROUND(H78,2)*ROUND(G78,3),2)</f>
      </c>
      <c r="O78">
        <f>(I78*21)/100</f>
      </c>
      <c t="s">
        <v>13</v>
      </c>
    </row>
    <row r="79" spans="1:5" ht="51">
      <c r="A79" s="28" t="s">
        <v>40</v>
      </c>
      <c r="E79" s="29" t="s">
        <v>1166</v>
      </c>
    </row>
    <row r="80" spans="1:5" ht="12.75">
      <c r="A80" s="30" t="s">
        <v>42</v>
      </c>
      <c r="E80" s="31" t="s">
        <v>1167</v>
      </c>
    </row>
    <row r="81" spans="1:5" ht="51">
      <c r="A81" t="s">
        <v>43</v>
      </c>
      <c r="E81" s="29" t="s">
        <v>339</v>
      </c>
    </row>
    <row r="82" spans="1:16" ht="12.75">
      <c r="A82" s="19" t="s">
        <v>35</v>
      </c>
      <c s="23" t="s">
        <v>185</v>
      </c>
      <c s="23" t="s">
        <v>371</v>
      </c>
      <c s="19" t="s">
        <v>37</v>
      </c>
      <c s="24" t="s">
        <v>372</v>
      </c>
      <c s="25" t="s">
        <v>122</v>
      </c>
      <c s="26">
        <v>35</v>
      </c>
      <c s="27">
        <v>0</v>
      </c>
      <c s="27">
        <f>ROUND(ROUND(H82,2)*ROUND(G82,3),2)</f>
      </c>
      <c r="O82">
        <f>(I82*21)/100</f>
      </c>
      <c t="s">
        <v>13</v>
      </c>
    </row>
    <row r="83" spans="1:5" ht="25.5">
      <c r="A83" s="28" t="s">
        <v>40</v>
      </c>
      <c r="E83" s="29" t="s">
        <v>1168</v>
      </c>
    </row>
    <row r="84" spans="1:5" ht="12.75">
      <c r="A84" s="30" t="s">
        <v>42</v>
      </c>
      <c r="E84" s="31" t="s">
        <v>1125</v>
      </c>
    </row>
    <row r="85" spans="1:5" ht="51">
      <c r="A85" t="s">
        <v>43</v>
      </c>
      <c r="E85" s="29" t="s">
        <v>375</v>
      </c>
    </row>
    <row r="86" spans="1:16" ht="12.75">
      <c r="A86" s="19" t="s">
        <v>35</v>
      </c>
      <c s="23" t="s">
        <v>189</v>
      </c>
      <c s="23" t="s">
        <v>417</v>
      </c>
      <c s="19" t="s">
        <v>37</v>
      </c>
      <c s="24" t="s">
        <v>418</v>
      </c>
      <c s="25" t="s">
        <v>122</v>
      </c>
      <c s="26">
        <v>35</v>
      </c>
      <c s="27">
        <v>0</v>
      </c>
      <c s="27">
        <f>ROUND(ROUND(H86,2)*ROUND(G86,3),2)</f>
      </c>
      <c r="O86">
        <f>(I86*21)/100</f>
      </c>
      <c t="s">
        <v>13</v>
      </c>
    </row>
    <row r="87" spans="1:5" ht="25.5">
      <c r="A87" s="28" t="s">
        <v>40</v>
      </c>
      <c r="E87" s="29" t="s">
        <v>1169</v>
      </c>
    </row>
    <row r="88" spans="1:5" ht="12.75">
      <c r="A88" s="30" t="s">
        <v>42</v>
      </c>
      <c r="E88" s="31" t="s">
        <v>1125</v>
      </c>
    </row>
    <row r="89" spans="1:5" ht="140.25">
      <c r="A89" t="s">
        <v>43</v>
      </c>
      <c r="E89" s="29" t="s">
        <v>400</v>
      </c>
    </row>
    <row r="90" spans="1:18" ht="12.75" customHeight="1">
      <c r="A90" s="5" t="s">
        <v>33</v>
      </c>
      <c s="5"/>
      <c s="35" t="s">
        <v>65</v>
      </c>
      <c s="5"/>
      <c s="21" t="s">
        <v>455</v>
      </c>
      <c s="5"/>
      <c s="5"/>
      <c s="5"/>
      <c s="36">
        <f>0+Q90</f>
      </c>
      <c r="O90">
        <f>0+R90</f>
      </c>
      <c r="Q90">
        <f>0+I91+I95+I99</f>
      </c>
      <c>
        <f>0+O91+O95+O99</f>
      </c>
    </row>
    <row r="91" spans="1:16" ht="12.75">
      <c r="A91" s="19" t="s">
        <v>35</v>
      </c>
      <c s="23" t="s">
        <v>193</v>
      </c>
      <c s="23" t="s">
        <v>911</v>
      </c>
      <c s="19" t="s">
        <v>37</v>
      </c>
      <c s="24" t="s">
        <v>912</v>
      </c>
      <c s="25" t="s">
        <v>68</v>
      </c>
      <c s="26">
        <v>2</v>
      </c>
      <c s="27">
        <v>0</v>
      </c>
      <c s="27">
        <f>ROUND(ROUND(H91,2)*ROUND(G91,3),2)</f>
      </c>
      <c r="O91">
        <f>(I91*21)/100</f>
      </c>
      <c t="s">
        <v>13</v>
      </c>
    </row>
    <row r="92" spans="1:5" ht="12.75">
      <c r="A92" s="28" t="s">
        <v>40</v>
      </c>
      <c r="E92" s="29" t="s">
        <v>913</v>
      </c>
    </row>
    <row r="93" spans="1:5" ht="12.75">
      <c r="A93" s="30" t="s">
        <v>42</v>
      </c>
      <c r="E93" s="31" t="s">
        <v>914</v>
      </c>
    </row>
    <row r="94" spans="1:5" ht="12.75">
      <c r="A94" t="s">
        <v>43</v>
      </c>
      <c r="E94" s="29" t="s">
        <v>501</v>
      </c>
    </row>
    <row r="95" spans="1:16" ht="12.75">
      <c r="A95" s="19" t="s">
        <v>35</v>
      </c>
      <c s="23" t="s">
        <v>199</v>
      </c>
      <c s="23" t="s">
        <v>498</v>
      </c>
      <c s="19" t="s">
        <v>37</v>
      </c>
      <c s="24" t="s">
        <v>499</v>
      </c>
      <c s="25" t="s">
        <v>68</v>
      </c>
      <c s="26">
        <v>4</v>
      </c>
      <c s="27">
        <v>0</v>
      </c>
      <c s="27">
        <f>ROUND(ROUND(H95,2)*ROUND(G95,3),2)</f>
      </c>
      <c r="O95">
        <f>(I95*21)/100</f>
      </c>
      <c t="s">
        <v>13</v>
      </c>
    </row>
    <row r="96" spans="1:5" ht="12.75">
      <c r="A96" s="28" t="s">
        <v>40</v>
      </c>
      <c r="E96" s="29" t="s">
        <v>913</v>
      </c>
    </row>
    <row r="97" spans="1:5" ht="12.75">
      <c r="A97" s="30" t="s">
        <v>42</v>
      </c>
      <c r="E97" s="31" t="s">
        <v>1170</v>
      </c>
    </row>
    <row r="98" spans="1:5" ht="12.75">
      <c r="A98" t="s">
        <v>43</v>
      </c>
      <c r="E98" s="29" t="s">
        <v>501</v>
      </c>
    </row>
    <row r="99" spans="1:16" ht="12.75">
      <c r="A99" s="19" t="s">
        <v>35</v>
      </c>
      <c s="23" t="s">
        <v>204</v>
      </c>
      <c s="23" t="s">
        <v>915</v>
      </c>
      <c s="19" t="s">
        <v>37</v>
      </c>
      <c s="24" t="s">
        <v>916</v>
      </c>
      <c s="25" t="s">
        <v>138</v>
      </c>
      <c s="26">
        <v>12.395</v>
      </c>
      <c s="27">
        <v>0</v>
      </c>
      <c s="27">
        <f>ROUND(ROUND(H99,2)*ROUND(G99,3),2)</f>
      </c>
      <c r="O99">
        <f>(I99*21)/100</f>
      </c>
      <c t="s">
        <v>13</v>
      </c>
    </row>
    <row r="100" spans="1:5" ht="51">
      <c r="A100" s="28" t="s">
        <v>40</v>
      </c>
      <c r="E100" s="29" t="s">
        <v>1171</v>
      </c>
    </row>
    <row r="101" spans="1:5" ht="51">
      <c r="A101" s="30" t="s">
        <v>42</v>
      </c>
      <c r="E101" s="31" t="s">
        <v>1172</v>
      </c>
    </row>
    <row r="102" spans="1:5" ht="369.75">
      <c r="A102" t="s">
        <v>43</v>
      </c>
      <c r="E102" s="29" t="s">
        <v>919</v>
      </c>
    </row>
    <row r="103" spans="1:18" ht="12.75" customHeight="1">
      <c r="A103" s="5" t="s">
        <v>33</v>
      </c>
      <c s="5"/>
      <c s="35" t="s">
        <v>30</v>
      </c>
      <c s="5"/>
      <c s="21" t="s">
        <v>511</v>
      </c>
      <c s="5"/>
      <c s="5"/>
      <c s="5"/>
      <c s="36">
        <f>0+Q103</f>
      </c>
      <c r="O103">
        <f>0+R103</f>
      </c>
      <c r="Q103">
        <f>0+I104+I108+I112+I116+I120</f>
      </c>
      <c>
        <f>0+O104+O108+O112+O116+O120</f>
      </c>
    </row>
    <row r="104" spans="1:16" ht="25.5">
      <c r="A104" s="19" t="s">
        <v>35</v>
      </c>
      <c s="23" t="s">
        <v>210</v>
      </c>
      <c s="23" t="s">
        <v>925</v>
      </c>
      <c s="19" t="s">
        <v>37</v>
      </c>
      <c s="24" t="s">
        <v>926</v>
      </c>
      <c s="25" t="s">
        <v>68</v>
      </c>
      <c s="26">
        <v>2</v>
      </c>
      <c s="27">
        <v>0</v>
      </c>
      <c s="27">
        <f>ROUND(ROUND(H104,2)*ROUND(G104,3),2)</f>
      </c>
      <c r="O104">
        <f>(I104*21)/100</f>
      </c>
      <c t="s">
        <v>13</v>
      </c>
    </row>
    <row r="105" spans="1:5" ht="89.25">
      <c r="A105" s="28" t="s">
        <v>40</v>
      </c>
      <c r="E105" s="29" t="s">
        <v>1173</v>
      </c>
    </row>
    <row r="106" spans="1:5" ht="12.75">
      <c r="A106" s="30" t="s">
        <v>42</v>
      </c>
      <c r="E106" s="31" t="s">
        <v>914</v>
      </c>
    </row>
    <row r="107" spans="1:5" ht="409.5">
      <c r="A107" t="s">
        <v>43</v>
      </c>
      <c r="E107" s="29" t="s">
        <v>928</v>
      </c>
    </row>
    <row r="108" spans="1:16" ht="12.75">
      <c r="A108" s="19" t="s">
        <v>35</v>
      </c>
      <c s="23" t="s">
        <v>215</v>
      </c>
      <c s="23" t="s">
        <v>601</v>
      </c>
      <c s="19" t="s">
        <v>37</v>
      </c>
      <c s="24" t="s">
        <v>602</v>
      </c>
      <c s="25" t="s">
        <v>159</v>
      </c>
      <c s="26">
        <v>6</v>
      </c>
      <c s="27">
        <v>0</v>
      </c>
      <c s="27">
        <f>ROUND(ROUND(H108,2)*ROUND(G108,3),2)</f>
      </c>
      <c r="O108">
        <f>(I108*21)/100</f>
      </c>
      <c t="s">
        <v>13</v>
      </c>
    </row>
    <row r="109" spans="1:5" ht="38.25">
      <c r="A109" s="28" t="s">
        <v>40</v>
      </c>
      <c r="E109" s="29" t="s">
        <v>1007</v>
      </c>
    </row>
    <row r="110" spans="1:5" ht="12.75">
      <c r="A110" s="30" t="s">
        <v>42</v>
      </c>
      <c r="E110" s="31" t="s">
        <v>1174</v>
      </c>
    </row>
    <row r="111" spans="1:5" ht="63.75">
      <c r="A111" t="s">
        <v>43</v>
      </c>
      <c r="E111" s="29" t="s">
        <v>605</v>
      </c>
    </row>
    <row r="112" spans="1:16" ht="12.75">
      <c r="A112" s="19" t="s">
        <v>35</v>
      </c>
      <c s="23" t="s">
        <v>220</v>
      </c>
      <c s="23" t="s">
        <v>929</v>
      </c>
      <c s="19" t="s">
        <v>37</v>
      </c>
      <c s="24" t="s">
        <v>930</v>
      </c>
      <c s="25" t="s">
        <v>159</v>
      </c>
      <c s="26">
        <v>21.19</v>
      </c>
      <c s="27">
        <v>0</v>
      </c>
      <c s="27">
        <f>ROUND(ROUND(H112,2)*ROUND(G112,3),2)</f>
      </c>
      <c r="O112">
        <f>(I112*21)/100</f>
      </c>
      <c t="s">
        <v>13</v>
      </c>
    </row>
    <row r="113" spans="1:5" ht="38.25">
      <c r="A113" s="28" t="s">
        <v>40</v>
      </c>
      <c r="E113" s="29" t="s">
        <v>1175</v>
      </c>
    </row>
    <row r="114" spans="1:5" ht="12.75">
      <c r="A114" s="30" t="s">
        <v>42</v>
      </c>
      <c r="E114" s="31" t="s">
        <v>1176</v>
      </c>
    </row>
    <row r="115" spans="1:5" ht="63.75">
      <c r="A115" t="s">
        <v>43</v>
      </c>
      <c r="E115" s="29" t="s">
        <v>605</v>
      </c>
    </row>
    <row r="116" spans="1:16" ht="12.75">
      <c r="A116" s="19" t="s">
        <v>35</v>
      </c>
      <c s="23" t="s">
        <v>225</v>
      </c>
      <c s="23" t="s">
        <v>933</v>
      </c>
      <c s="19" t="s">
        <v>37</v>
      </c>
      <c s="24" t="s">
        <v>934</v>
      </c>
      <c s="25" t="s">
        <v>138</v>
      </c>
      <c s="26">
        <v>3</v>
      </c>
      <c s="27">
        <v>0</v>
      </c>
      <c s="27">
        <f>ROUND(ROUND(H116,2)*ROUND(G116,3),2)</f>
      </c>
      <c r="O116">
        <f>(I116*21)/100</f>
      </c>
      <c t="s">
        <v>13</v>
      </c>
    </row>
    <row r="117" spans="1:5" ht="63.75">
      <c r="A117" s="28" t="s">
        <v>40</v>
      </c>
      <c r="E117" s="29" t="s">
        <v>1177</v>
      </c>
    </row>
    <row r="118" spans="1:5" ht="12.75">
      <c r="A118" s="30" t="s">
        <v>42</v>
      </c>
      <c r="E118" s="31" t="s">
        <v>1178</v>
      </c>
    </row>
    <row r="119" spans="1:5" ht="102">
      <c r="A119" t="s">
        <v>43</v>
      </c>
      <c r="E119" s="29" t="s">
        <v>704</v>
      </c>
    </row>
    <row r="120" spans="1:16" ht="12.75">
      <c r="A120" s="19" t="s">
        <v>35</v>
      </c>
      <c s="23" t="s">
        <v>227</v>
      </c>
      <c s="23" t="s">
        <v>937</v>
      </c>
      <c s="19" t="s">
        <v>37</v>
      </c>
      <c s="24" t="s">
        <v>938</v>
      </c>
      <c s="25" t="s">
        <v>159</v>
      </c>
      <c s="26">
        <v>23</v>
      </c>
      <c s="27">
        <v>0</v>
      </c>
      <c s="27">
        <f>ROUND(ROUND(H120,2)*ROUND(G120,3),2)</f>
      </c>
      <c r="O120">
        <f>(I120*21)/100</f>
      </c>
      <c t="s">
        <v>13</v>
      </c>
    </row>
    <row r="121" spans="1:5" ht="63.75">
      <c r="A121" s="28" t="s">
        <v>40</v>
      </c>
      <c r="E121" s="29" t="s">
        <v>1179</v>
      </c>
    </row>
    <row r="122" spans="1:5" ht="12.75">
      <c r="A122" s="30" t="s">
        <v>42</v>
      </c>
      <c r="E122" s="31" t="s">
        <v>1180</v>
      </c>
    </row>
    <row r="123" spans="1:5" ht="114.75">
      <c r="A123" t="s">
        <v>43</v>
      </c>
      <c r="E123"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1181</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1181</v>
      </c>
      <c s="5"/>
      <c s="14" t="s">
        <v>1182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1209</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1209</v>
      </c>
      <c s="5"/>
      <c s="14" t="s">
        <v>1210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1211</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1211</v>
      </c>
      <c s="5"/>
      <c s="14" t="s">
        <v>1212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32</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32</v>
      </c>
      <c s="5"/>
      <c s="14" t="s">
        <v>1213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0+O9+O14+O27</f>
      </c>
      <c t="s">
        <v>12</v>
      </c>
    </row>
    <row r="3" spans="1:16" ht="15" customHeight="1">
      <c r="A3" t="s">
        <v>1</v>
      </c>
      <c s="8" t="s">
        <v>4</v>
      </c>
      <c s="9" t="s">
        <v>5</v>
      </c>
      <c s="1"/>
      <c s="10" t="s">
        <v>6</v>
      </c>
      <c s="1"/>
      <c s="4"/>
      <c s="3" t="s">
        <v>77</v>
      </c>
      <c s="32">
        <f>0+I9+I14+I27</f>
      </c>
      <c r="O3" t="s">
        <v>9</v>
      </c>
      <c t="s">
        <v>13</v>
      </c>
    </row>
    <row r="4" spans="1:16" ht="15" customHeight="1">
      <c r="A4" t="s">
        <v>7</v>
      </c>
      <c s="8" t="s">
        <v>860</v>
      </c>
      <c s="9" t="s">
        <v>861</v>
      </c>
      <c s="1"/>
      <c s="10" t="s">
        <v>862</v>
      </c>
      <c s="1"/>
      <c s="1"/>
      <c s="7"/>
      <c s="7"/>
      <c r="O4" t="s">
        <v>10</v>
      </c>
      <c t="s">
        <v>13</v>
      </c>
    </row>
    <row r="5" spans="1:16" ht="12.75" customHeight="1">
      <c r="A5" t="s">
        <v>863</v>
      </c>
      <c s="12" t="s">
        <v>8</v>
      </c>
      <c s="13" t="s">
        <v>77</v>
      </c>
      <c s="5"/>
      <c s="14" t="s">
        <v>1214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19</v>
      </c>
      <c s="15"/>
      <c s="21" t="s">
        <v>119</v>
      </c>
      <c s="15"/>
      <c s="15"/>
      <c s="15"/>
      <c s="22">
        <f>0+Q9</f>
      </c>
      <c r="O9">
        <f>0+R9</f>
      </c>
      <c r="Q9">
        <f>0+I10</f>
      </c>
      <c>
        <f>0+O10</f>
      </c>
    </row>
    <row r="10" spans="1:16" ht="12.75">
      <c r="A10" s="19" t="s">
        <v>35</v>
      </c>
      <c s="23" t="s">
        <v>19</v>
      </c>
      <c s="23" t="s">
        <v>1215</v>
      </c>
      <c s="19" t="s">
        <v>37</v>
      </c>
      <c s="24" t="s">
        <v>1216</v>
      </c>
      <c s="25" t="s">
        <v>159</v>
      </c>
      <c s="26">
        <v>8</v>
      </c>
      <c s="27">
        <v>0</v>
      </c>
      <c s="27">
        <f>ROUND(ROUND(H10,2)*ROUND(G10,3),2)</f>
      </c>
      <c r="O10">
        <f>(I10*21)/100</f>
      </c>
      <c t="s">
        <v>13</v>
      </c>
    </row>
    <row r="11" spans="1:5" ht="12.75">
      <c r="A11" s="28" t="s">
        <v>40</v>
      </c>
      <c r="E11" s="29" t="s">
        <v>1217</v>
      </c>
    </row>
    <row r="12" spans="1:5" ht="12.75">
      <c r="A12" s="30" t="s">
        <v>42</v>
      </c>
      <c r="E12" s="31" t="s">
        <v>841</v>
      </c>
    </row>
    <row r="13" spans="1:5" ht="25.5">
      <c r="A13" t="s">
        <v>43</v>
      </c>
      <c r="E13" s="29" t="s">
        <v>184</v>
      </c>
    </row>
    <row r="14" spans="1:18" ht="12.75" customHeight="1">
      <c r="A14" s="5" t="s">
        <v>33</v>
      </c>
      <c s="5"/>
      <c s="35" t="s">
        <v>27</v>
      </c>
      <c s="5"/>
      <c s="21" t="s">
        <v>1218</v>
      </c>
      <c s="5"/>
      <c s="5"/>
      <c s="5"/>
      <c s="36">
        <f>0+Q14</f>
      </c>
      <c r="O14">
        <f>0+R14</f>
      </c>
      <c r="Q14">
        <f>0+I15+I19+I23</f>
      </c>
      <c>
        <f>0+O15+O19+O23</f>
      </c>
    </row>
    <row r="15" spans="1:16" ht="25.5">
      <c r="A15" s="19" t="s">
        <v>35</v>
      </c>
      <c s="23" t="s">
        <v>13</v>
      </c>
      <c s="23" t="s">
        <v>1219</v>
      </c>
      <c s="19" t="s">
        <v>37</v>
      </c>
      <c s="24" t="s">
        <v>1220</v>
      </c>
      <c s="25" t="s">
        <v>122</v>
      </c>
      <c s="26">
        <v>20</v>
      </c>
      <c s="27">
        <v>0</v>
      </c>
      <c s="27">
        <f>ROUND(ROUND(H15,2)*ROUND(G15,3),2)</f>
      </c>
      <c r="O15">
        <f>(I15*21)/100</f>
      </c>
      <c t="s">
        <v>13</v>
      </c>
    </row>
    <row r="16" spans="1:5" ht="25.5">
      <c r="A16" s="28" t="s">
        <v>40</v>
      </c>
      <c r="E16" s="29" t="s">
        <v>1221</v>
      </c>
    </row>
    <row r="17" spans="1:5" ht="12.75">
      <c r="A17" s="30" t="s">
        <v>42</v>
      </c>
      <c r="E17" s="31" t="s">
        <v>1222</v>
      </c>
    </row>
    <row r="18" spans="1:5" ht="76.5">
      <c r="A18" t="s">
        <v>43</v>
      </c>
      <c r="E18" s="29" t="s">
        <v>1223</v>
      </c>
    </row>
    <row r="19" spans="1:16" ht="12.75">
      <c r="A19" s="19" t="s">
        <v>35</v>
      </c>
      <c s="23" t="s">
        <v>12</v>
      </c>
      <c s="23" t="s">
        <v>1224</v>
      </c>
      <c s="19" t="s">
        <v>37</v>
      </c>
      <c s="24" t="s">
        <v>1225</v>
      </c>
      <c s="25" t="s">
        <v>122</v>
      </c>
      <c s="26">
        <v>20</v>
      </c>
      <c s="27">
        <v>0</v>
      </c>
      <c s="27">
        <f>ROUND(ROUND(H19,2)*ROUND(G19,3),2)</f>
      </c>
      <c r="O19">
        <f>(I19*21)/100</f>
      </c>
      <c t="s">
        <v>13</v>
      </c>
    </row>
    <row r="20" spans="1:5" ht="25.5">
      <c r="A20" s="28" t="s">
        <v>40</v>
      </c>
      <c r="E20" s="29" t="s">
        <v>1221</v>
      </c>
    </row>
    <row r="21" spans="1:5" ht="12.75">
      <c r="A21" s="30" t="s">
        <v>42</v>
      </c>
      <c r="E21" s="31" t="s">
        <v>1222</v>
      </c>
    </row>
    <row r="22" spans="1:5" ht="76.5">
      <c r="A22" t="s">
        <v>43</v>
      </c>
      <c r="E22" s="29" t="s">
        <v>1223</v>
      </c>
    </row>
    <row r="23" spans="1:16" ht="12.75">
      <c r="A23" s="19" t="s">
        <v>35</v>
      </c>
      <c s="23" t="s">
        <v>23</v>
      </c>
      <c s="23" t="s">
        <v>1226</v>
      </c>
      <c s="19" t="s">
        <v>37</v>
      </c>
      <c s="24" t="s">
        <v>1227</v>
      </c>
      <c s="25" t="s">
        <v>159</v>
      </c>
      <c s="26">
        <v>10</v>
      </c>
      <c s="27">
        <v>0</v>
      </c>
      <c s="27">
        <f>ROUND(ROUND(H23,2)*ROUND(G23,3),2)</f>
      </c>
      <c r="O23">
        <f>(I23*21)/100</f>
      </c>
      <c t="s">
        <v>13</v>
      </c>
    </row>
    <row r="24" spans="1:5" ht="12.75">
      <c r="A24" s="28" t="s">
        <v>40</v>
      </c>
      <c r="E24" s="29" t="s">
        <v>913</v>
      </c>
    </row>
    <row r="25" spans="1:5" ht="12.75">
      <c r="A25" s="30" t="s">
        <v>42</v>
      </c>
      <c r="E25" s="31" t="s">
        <v>837</v>
      </c>
    </row>
    <row r="26" spans="1:5" ht="76.5">
      <c r="A26" t="s">
        <v>43</v>
      </c>
      <c r="E26" s="29" t="s">
        <v>1228</v>
      </c>
    </row>
    <row r="27" spans="1:18" ht="12.75" customHeight="1">
      <c r="A27" s="5" t="s">
        <v>33</v>
      </c>
      <c s="5"/>
      <c s="35" t="s">
        <v>30</v>
      </c>
      <c s="5"/>
      <c s="21" t="s">
        <v>511</v>
      </c>
      <c s="5"/>
      <c s="5"/>
      <c s="5"/>
      <c s="36">
        <f>0+Q27</f>
      </c>
      <c r="O27">
        <f>0+R27</f>
      </c>
      <c r="Q27">
        <f>0+I28+I32</f>
      </c>
      <c>
        <f>0+O28+O32</f>
      </c>
    </row>
    <row r="28" spans="1:16" ht="12.75">
      <c r="A28" s="19" t="s">
        <v>35</v>
      </c>
      <c s="23" t="s">
        <v>25</v>
      </c>
      <c s="23" t="s">
        <v>1229</v>
      </c>
      <c s="19" t="s">
        <v>37</v>
      </c>
      <c s="24" t="s">
        <v>1230</v>
      </c>
      <c s="25" t="s">
        <v>122</v>
      </c>
      <c s="26">
        <v>20</v>
      </c>
      <c s="27">
        <v>0</v>
      </c>
      <c s="27">
        <f>ROUND(ROUND(H28,2)*ROUND(G28,3),2)</f>
      </c>
      <c r="O28">
        <f>(I28*21)/100</f>
      </c>
      <c t="s">
        <v>13</v>
      </c>
    </row>
    <row r="29" spans="1:5" ht="25.5">
      <c r="A29" s="28" t="s">
        <v>40</v>
      </c>
      <c r="E29" s="29" t="s">
        <v>1231</v>
      </c>
    </row>
    <row r="30" spans="1:5" ht="12.75">
      <c r="A30" s="30" t="s">
        <v>42</v>
      </c>
      <c r="E30" s="31" t="s">
        <v>1222</v>
      </c>
    </row>
    <row r="31" spans="1:5" ht="25.5">
      <c r="A31" t="s">
        <v>43</v>
      </c>
      <c r="E31" s="29" t="s">
        <v>1232</v>
      </c>
    </row>
    <row r="32" spans="1:16" ht="12.75">
      <c r="A32" s="19" t="s">
        <v>35</v>
      </c>
      <c s="23" t="s">
        <v>27</v>
      </c>
      <c s="23" t="s">
        <v>1233</v>
      </c>
      <c s="19" t="s">
        <v>37</v>
      </c>
      <c s="24" t="s">
        <v>1234</v>
      </c>
      <c s="25" t="s">
        <v>122</v>
      </c>
      <c s="26">
        <v>20</v>
      </c>
      <c s="27">
        <v>0</v>
      </c>
      <c s="27">
        <f>ROUND(ROUND(H32,2)*ROUND(G32,3),2)</f>
      </c>
      <c r="O32">
        <f>(I32*21)/100</f>
      </c>
      <c t="s">
        <v>13</v>
      </c>
    </row>
    <row r="33" spans="1:5" ht="12.75">
      <c r="A33" s="28" t="s">
        <v>40</v>
      </c>
      <c r="E33" s="29" t="s">
        <v>1235</v>
      </c>
    </row>
    <row r="34" spans="1:5" ht="12.75">
      <c r="A34" s="30" t="s">
        <v>42</v>
      </c>
      <c r="E34" s="31" t="s">
        <v>1222</v>
      </c>
    </row>
    <row r="35" spans="1:5" ht="25.5">
      <c r="A35" t="s">
        <v>43</v>
      </c>
      <c r="E35" s="29" t="s">
        <v>1232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82</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82</v>
      </c>
      <c s="5"/>
      <c s="14" t="s">
        <v>1236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35.57</v>
      </c>
      <c s="27">
        <v>0</v>
      </c>
      <c s="27">
        <f>ROUND(ROUND(H10,2)*ROUND(G10,3),2)</f>
      </c>
      <c r="O10">
        <f>(I10*21)/100</f>
      </c>
      <c t="s">
        <v>13</v>
      </c>
    </row>
    <row r="11" spans="1:5" ht="25.5">
      <c r="A11" s="28" t="s">
        <v>40</v>
      </c>
      <c r="E11" s="29" t="s">
        <v>866</v>
      </c>
    </row>
    <row r="12" spans="1:5" ht="12.75">
      <c r="A12" s="30" t="s">
        <v>42</v>
      </c>
      <c r="E12" s="31" t="s">
        <v>1237</v>
      </c>
    </row>
    <row r="13" spans="1:5" ht="25.5">
      <c r="A13" t="s">
        <v>43</v>
      </c>
      <c r="E13" s="29" t="s">
        <v>111</v>
      </c>
    </row>
    <row r="14" spans="1:16" ht="12.75">
      <c r="A14" s="19" t="s">
        <v>35</v>
      </c>
      <c s="23" t="s">
        <v>13</v>
      </c>
      <c s="23" t="s">
        <v>106</v>
      </c>
      <c s="19" t="s">
        <v>12</v>
      </c>
      <c s="24" t="s">
        <v>107</v>
      </c>
      <c s="25" t="s">
        <v>108</v>
      </c>
      <c s="26">
        <v>12.064</v>
      </c>
      <c s="27">
        <v>0</v>
      </c>
      <c s="27">
        <f>ROUND(ROUND(H14,2)*ROUND(G14,3),2)</f>
      </c>
      <c r="O14">
        <f>(I14*21)/100</f>
      </c>
      <c t="s">
        <v>13</v>
      </c>
    </row>
    <row r="15" spans="1:5" ht="63.75">
      <c r="A15" s="28" t="s">
        <v>40</v>
      </c>
      <c r="E15" s="29" t="s">
        <v>870</v>
      </c>
    </row>
    <row r="16" spans="1:5" ht="38.25">
      <c r="A16" s="30" t="s">
        <v>42</v>
      </c>
      <c r="E16" s="31" t="s">
        <v>1238</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43.36</v>
      </c>
      <c s="27">
        <v>0</v>
      </c>
      <c s="27">
        <f>ROUND(ROUND(H19,2)*ROUND(G19,3),2)</f>
      </c>
      <c r="O19">
        <f>(I19*21)/100</f>
      </c>
      <c t="s">
        <v>13</v>
      </c>
    </row>
    <row r="20" spans="1:5" ht="63.75">
      <c r="A20" s="28" t="s">
        <v>40</v>
      </c>
      <c r="E20" s="29" t="s">
        <v>1185</v>
      </c>
    </row>
    <row r="21" spans="1:5" ht="51">
      <c r="A21" s="30" t="s">
        <v>42</v>
      </c>
      <c r="E21" s="31" t="s">
        <v>1239</v>
      </c>
    </row>
    <row r="22" spans="1:5" ht="369.75">
      <c r="A22" t="s">
        <v>43</v>
      </c>
      <c r="E22" s="29" t="s">
        <v>172</v>
      </c>
    </row>
    <row r="23" spans="1:16" ht="12.75">
      <c r="A23" s="19" t="s">
        <v>35</v>
      </c>
      <c s="23" t="s">
        <v>23</v>
      </c>
      <c s="23" t="s">
        <v>173</v>
      </c>
      <c s="19" t="s">
        <v>37</v>
      </c>
      <c s="24" t="s">
        <v>174</v>
      </c>
      <c s="25" t="s">
        <v>138</v>
      </c>
      <c s="26">
        <v>25.575</v>
      </c>
      <c s="27">
        <v>0</v>
      </c>
      <c s="27">
        <f>ROUND(ROUND(H23,2)*ROUND(G23,3),2)</f>
      </c>
      <c r="O23">
        <f>(I23*21)/100</f>
      </c>
      <c t="s">
        <v>13</v>
      </c>
    </row>
    <row r="24" spans="1:5" ht="25.5">
      <c r="A24" s="28" t="s">
        <v>40</v>
      </c>
      <c r="E24" s="29" t="s">
        <v>876</v>
      </c>
    </row>
    <row r="25" spans="1:5" ht="12.75">
      <c r="A25" s="30" t="s">
        <v>42</v>
      </c>
      <c r="E25" s="31" t="s">
        <v>1240</v>
      </c>
    </row>
    <row r="26" spans="1:5" ht="306">
      <c r="A26" t="s">
        <v>43</v>
      </c>
      <c r="E26" s="29" t="s">
        <v>177</v>
      </c>
    </row>
    <row r="27" spans="1:16" ht="12.75">
      <c r="A27" s="19" t="s">
        <v>35</v>
      </c>
      <c s="23" t="s">
        <v>25</v>
      </c>
      <c s="23" t="s">
        <v>216</v>
      </c>
      <c s="19" t="s">
        <v>37</v>
      </c>
      <c s="24" t="s">
        <v>217</v>
      </c>
      <c s="25" t="s">
        <v>138</v>
      </c>
      <c s="26">
        <v>25.575</v>
      </c>
      <c s="27">
        <v>0</v>
      </c>
      <c s="27">
        <f>ROUND(ROUND(H27,2)*ROUND(G27,3),2)</f>
      </c>
      <c r="O27">
        <f>(I27*21)/100</f>
      </c>
      <c t="s">
        <v>13</v>
      </c>
    </row>
    <row r="28" spans="1:5" ht="38.25">
      <c r="A28" s="28" t="s">
        <v>40</v>
      </c>
      <c r="E28" s="29" t="s">
        <v>1188</v>
      </c>
    </row>
    <row r="29" spans="1:5" ht="12.75">
      <c r="A29" s="30" t="s">
        <v>42</v>
      </c>
      <c r="E29" s="31" t="s">
        <v>1241</v>
      </c>
    </row>
    <row r="30" spans="1:5" ht="267.75">
      <c r="A30" t="s">
        <v>43</v>
      </c>
      <c r="E30" s="29" t="s">
        <v>219</v>
      </c>
    </row>
    <row r="31" spans="1:16" ht="12.75">
      <c r="A31" s="19" t="s">
        <v>35</v>
      </c>
      <c s="23" t="s">
        <v>27</v>
      </c>
      <c s="23" t="s">
        <v>221</v>
      </c>
      <c s="19" t="s">
        <v>37</v>
      </c>
      <c s="24" t="s">
        <v>222</v>
      </c>
      <c s="25" t="s">
        <v>138</v>
      </c>
      <c s="26">
        <v>25.575</v>
      </c>
      <c s="27">
        <v>0</v>
      </c>
      <c s="27">
        <f>ROUND(ROUND(H31,2)*ROUND(G31,3),2)</f>
      </c>
      <c r="O31">
        <f>(I31*21)/100</f>
      </c>
      <c t="s">
        <v>13</v>
      </c>
    </row>
    <row r="32" spans="1:5" ht="25.5">
      <c r="A32" s="28" t="s">
        <v>40</v>
      </c>
      <c r="E32" s="29" t="s">
        <v>880</v>
      </c>
    </row>
    <row r="33" spans="1:5" ht="12.75">
      <c r="A33" s="30" t="s">
        <v>42</v>
      </c>
      <c r="E33" s="31" t="s">
        <v>1242</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0.36</v>
      </c>
      <c s="27">
        <v>0</v>
      </c>
      <c s="27">
        <f>ROUND(ROUND(H36,2)*ROUND(G36,3),2)</f>
      </c>
      <c r="O36">
        <f>(I36*21)/100</f>
      </c>
      <c t="s">
        <v>13</v>
      </c>
    </row>
    <row r="37" spans="1:5" ht="38.25">
      <c r="A37" s="28" t="s">
        <v>40</v>
      </c>
      <c r="E37" s="29" t="s">
        <v>1191</v>
      </c>
    </row>
    <row r="38" spans="1:5" ht="12.75">
      <c r="A38" s="30" t="s">
        <v>42</v>
      </c>
      <c r="E38" s="31" t="s">
        <v>1243</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0.75</v>
      </c>
      <c s="27">
        <v>0</v>
      </c>
      <c s="27">
        <f>ROUND(ROUND(H41,2)*ROUND(G41,3),2)</f>
      </c>
      <c r="O41">
        <f>(I41*21)/100</f>
      </c>
      <c t="s">
        <v>13</v>
      </c>
    </row>
    <row r="42" spans="1:5" ht="38.25">
      <c r="A42" s="28" t="s">
        <v>40</v>
      </c>
      <c r="E42" s="29" t="s">
        <v>1193</v>
      </c>
    </row>
    <row r="43" spans="1:5" ht="12.75">
      <c r="A43" s="30" t="s">
        <v>42</v>
      </c>
      <c r="E43" s="31" t="s">
        <v>1244</v>
      </c>
    </row>
    <row r="44" spans="1:5" ht="369.75">
      <c r="A44" t="s">
        <v>43</v>
      </c>
      <c r="E44" s="29" t="s">
        <v>321</v>
      </c>
    </row>
    <row r="45" spans="1:16" ht="12.75">
      <c r="A45" s="19" t="s">
        <v>35</v>
      </c>
      <c s="23" t="s">
        <v>30</v>
      </c>
      <c s="23" t="s">
        <v>900</v>
      </c>
      <c s="19" t="s">
        <v>37</v>
      </c>
      <c s="24" t="s">
        <v>901</v>
      </c>
      <c s="25" t="s">
        <v>138</v>
      </c>
      <c s="26">
        <v>1.98</v>
      </c>
      <c s="27">
        <v>0</v>
      </c>
      <c s="27">
        <f>ROUND(ROUND(H45,2)*ROUND(G45,3),2)</f>
      </c>
      <c r="O45">
        <f>(I45*21)/100</f>
      </c>
      <c t="s">
        <v>13</v>
      </c>
    </row>
    <row r="46" spans="1:5" ht="38.25">
      <c r="A46" s="28" t="s">
        <v>40</v>
      </c>
      <c r="E46" s="29" t="s">
        <v>1195</v>
      </c>
    </row>
    <row r="47" spans="1:5" ht="12.75">
      <c r="A47" s="30" t="s">
        <v>42</v>
      </c>
      <c r="E47" s="31" t="s">
        <v>1245</v>
      </c>
    </row>
    <row r="48" spans="1:5" ht="369.75">
      <c r="A48" t="s">
        <v>43</v>
      </c>
      <c r="E48" s="29" t="s">
        <v>904</v>
      </c>
    </row>
    <row r="49" spans="1:16" ht="12.75">
      <c r="A49" s="19" t="s">
        <v>35</v>
      </c>
      <c s="23" t="s">
        <v>32</v>
      </c>
      <c s="23" t="s">
        <v>323</v>
      </c>
      <c s="19" t="s">
        <v>37</v>
      </c>
      <c s="24" t="s">
        <v>324</v>
      </c>
      <c s="25" t="s">
        <v>138</v>
      </c>
      <c s="26">
        <v>1.65</v>
      </c>
      <c s="27">
        <v>0</v>
      </c>
      <c s="27">
        <f>ROUND(ROUND(H49,2)*ROUND(G49,3),2)</f>
      </c>
      <c r="O49">
        <f>(I49*21)/100</f>
      </c>
      <c t="s">
        <v>13</v>
      </c>
    </row>
    <row r="50" spans="1:5" ht="38.25">
      <c r="A50" s="28" t="s">
        <v>40</v>
      </c>
      <c r="E50" s="29" t="s">
        <v>1197</v>
      </c>
    </row>
    <row r="51" spans="1:5" ht="12.75">
      <c r="A51" s="30" t="s">
        <v>42</v>
      </c>
      <c r="E51" s="31" t="s">
        <v>1246</v>
      </c>
    </row>
    <row r="52" spans="1:5" ht="38.25">
      <c r="A52" t="s">
        <v>43</v>
      </c>
      <c r="E52" s="29" t="s">
        <v>289</v>
      </c>
    </row>
    <row r="53" spans="1:16" ht="12.75">
      <c r="A53" s="19" t="s">
        <v>35</v>
      </c>
      <c s="23" t="s">
        <v>77</v>
      </c>
      <c s="23" t="s">
        <v>328</v>
      </c>
      <c s="19" t="s">
        <v>37</v>
      </c>
      <c s="24" t="s">
        <v>329</v>
      </c>
      <c s="25" t="s">
        <v>138</v>
      </c>
      <c s="26">
        <v>1</v>
      </c>
      <c s="27">
        <v>0</v>
      </c>
      <c s="27">
        <f>ROUND(ROUND(H53,2)*ROUND(G53,3),2)</f>
      </c>
      <c r="O53">
        <f>(I53*21)/100</f>
      </c>
      <c t="s">
        <v>13</v>
      </c>
    </row>
    <row r="54" spans="1:5" ht="38.25">
      <c r="A54" s="28" t="s">
        <v>40</v>
      </c>
      <c r="E54" s="29" t="s">
        <v>1199</v>
      </c>
    </row>
    <row r="55" spans="1:5" ht="12.75">
      <c r="A55" s="30" t="s">
        <v>42</v>
      </c>
      <c r="E55" s="31" t="s">
        <v>1247</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3.3</v>
      </c>
      <c s="27">
        <v>0</v>
      </c>
      <c s="27">
        <f>ROUND(ROUND(H58,2)*ROUND(G58,3),2)</f>
      </c>
      <c r="O58">
        <f>(I58*21)/100</f>
      </c>
      <c t="s">
        <v>13</v>
      </c>
    </row>
    <row r="59" spans="1:5" ht="51">
      <c r="A59" s="28" t="s">
        <v>40</v>
      </c>
      <c r="E59" s="29" t="s">
        <v>1201</v>
      </c>
    </row>
    <row r="60" spans="1:5" ht="12.75">
      <c r="A60" s="30" t="s">
        <v>42</v>
      </c>
      <c r="E60" s="31" t="s">
        <v>1248</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16.5</v>
      </c>
      <c s="27">
        <v>0</v>
      </c>
      <c s="27">
        <f>ROUND(ROUND(H63,2)*ROUND(G63,3),2)</f>
      </c>
      <c r="O63">
        <f>(I63*21)/100</f>
      </c>
      <c t="s">
        <v>13</v>
      </c>
    </row>
    <row r="64" spans="1:5" ht="38.25">
      <c r="A64" s="28" t="s">
        <v>40</v>
      </c>
      <c r="E64" s="29" t="s">
        <v>1203</v>
      </c>
    </row>
    <row r="65" spans="1:5" ht="12.75">
      <c r="A65" s="30" t="s">
        <v>42</v>
      </c>
      <c r="E65" s="31" t="s">
        <v>1249</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16</v>
      </c>
      <c s="27">
        <v>0</v>
      </c>
      <c s="27">
        <f>ROUND(ROUND(H71,2)*ROUND(G71,3),2)</f>
      </c>
      <c r="O71">
        <f>(I71*21)/100</f>
      </c>
      <c t="s">
        <v>13</v>
      </c>
    </row>
    <row r="72" spans="1:5" ht="63.75">
      <c r="A72" s="28" t="s">
        <v>40</v>
      </c>
      <c r="E72" s="29" t="s">
        <v>1207</v>
      </c>
    </row>
    <row r="73" spans="1:5" ht="12.75">
      <c r="A73" s="30" t="s">
        <v>42</v>
      </c>
      <c r="E73" s="31" t="s">
        <v>1093</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86</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86</v>
      </c>
      <c s="5"/>
      <c s="14" t="s">
        <v>1250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0+O9+O22+O43+O48+O65+O70+O75</f>
      </c>
      <c t="s">
        <v>12</v>
      </c>
    </row>
    <row r="3" spans="1:16" ht="15" customHeight="1">
      <c r="A3" t="s">
        <v>1</v>
      </c>
      <c s="8" t="s">
        <v>4</v>
      </c>
      <c s="9" t="s">
        <v>5</v>
      </c>
      <c s="1"/>
      <c s="10" t="s">
        <v>6</v>
      </c>
      <c s="1"/>
      <c s="4"/>
      <c s="3" t="s">
        <v>88</v>
      </c>
      <c s="32">
        <f>0+I9+I22+I43+I48+I65+I70+I75</f>
      </c>
      <c r="O3" t="s">
        <v>9</v>
      </c>
      <c t="s">
        <v>13</v>
      </c>
    </row>
    <row r="4" spans="1:16" ht="15" customHeight="1">
      <c r="A4" t="s">
        <v>7</v>
      </c>
      <c s="8" t="s">
        <v>860</v>
      </c>
      <c s="9" t="s">
        <v>861</v>
      </c>
      <c s="1"/>
      <c s="10" t="s">
        <v>862</v>
      </c>
      <c s="1"/>
      <c s="1"/>
      <c s="7"/>
      <c s="7"/>
      <c r="O4" t="s">
        <v>10</v>
      </c>
      <c t="s">
        <v>13</v>
      </c>
    </row>
    <row r="5" spans="1:16" ht="12.75" customHeight="1">
      <c r="A5" t="s">
        <v>863</v>
      </c>
      <c s="12" t="s">
        <v>8</v>
      </c>
      <c s="13" t="s">
        <v>88</v>
      </c>
      <c s="5"/>
      <c s="14" t="s">
        <v>1251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38.64</v>
      </c>
      <c s="27">
        <v>0</v>
      </c>
      <c s="27">
        <f>ROUND(ROUND(H10,2)*ROUND(G10,3),2)</f>
      </c>
      <c r="O10">
        <f>(I10*21)/100</f>
      </c>
      <c t="s">
        <v>13</v>
      </c>
    </row>
    <row r="11" spans="1:5" ht="38.25">
      <c r="A11" s="28" t="s">
        <v>40</v>
      </c>
      <c r="E11" s="29" t="s">
        <v>1252</v>
      </c>
    </row>
    <row r="12" spans="1:5" ht="12.75">
      <c r="A12" s="30" t="s">
        <v>42</v>
      </c>
      <c r="E12" s="31" t="s">
        <v>1253</v>
      </c>
    </row>
    <row r="13" spans="1:5" ht="25.5">
      <c r="A13" t="s">
        <v>43</v>
      </c>
      <c r="E13" s="29" t="s">
        <v>111</v>
      </c>
    </row>
    <row r="14" spans="1:16" ht="12.75">
      <c r="A14" s="19" t="s">
        <v>35</v>
      </c>
      <c s="23" t="s">
        <v>13</v>
      </c>
      <c s="23" t="s">
        <v>106</v>
      </c>
      <c s="19" t="s">
        <v>13</v>
      </c>
      <c s="24" t="s">
        <v>107</v>
      </c>
      <c s="25" t="s">
        <v>108</v>
      </c>
      <c s="26">
        <v>37.5</v>
      </c>
      <c s="27">
        <v>0</v>
      </c>
      <c s="27">
        <f>ROUND(ROUND(H14,2)*ROUND(G14,3),2)</f>
      </c>
      <c r="O14">
        <f>(I14*21)/100</f>
      </c>
      <c t="s">
        <v>13</v>
      </c>
    </row>
    <row r="15" spans="1:5" ht="38.25">
      <c r="A15" s="28" t="s">
        <v>40</v>
      </c>
      <c r="E15" s="29" t="s">
        <v>1254</v>
      </c>
    </row>
    <row r="16" spans="1:5" ht="12.75">
      <c r="A16" s="30" t="s">
        <v>42</v>
      </c>
      <c r="E16" s="31" t="s">
        <v>1255</v>
      </c>
    </row>
    <row r="17" spans="1:5" ht="25.5">
      <c r="A17" t="s">
        <v>43</v>
      </c>
      <c r="E17" s="29" t="s">
        <v>111</v>
      </c>
    </row>
    <row r="18" spans="1:16" ht="12.75">
      <c r="A18" s="19" t="s">
        <v>35</v>
      </c>
      <c s="23" t="s">
        <v>12</v>
      </c>
      <c s="23" t="s">
        <v>106</v>
      </c>
      <c s="19" t="s">
        <v>12</v>
      </c>
      <c s="24" t="s">
        <v>107</v>
      </c>
      <c s="25" t="s">
        <v>108</v>
      </c>
      <c s="26">
        <v>15.096</v>
      </c>
      <c s="27">
        <v>0</v>
      </c>
      <c s="27">
        <f>ROUND(ROUND(H18,2)*ROUND(G18,3),2)</f>
      </c>
      <c r="O18">
        <f>(I18*21)/100</f>
      </c>
      <c t="s">
        <v>13</v>
      </c>
    </row>
    <row r="19" spans="1:5" ht="76.5">
      <c r="A19" s="28" t="s">
        <v>40</v>
      </c>
      <c r="E19" s="29" t="s">
        <v>1256</v>
      </c>
    </row>
    <row r="20" spans="1:5" ht="38.25">
      <c r="A20" s="30" t="s">
        <v>42</v>
      </c>
      <c r="E20" s="31" t="s">
        <v>1257</v>
      </c>
    </row>
    <row r="21" spans="1:5" ht="25.5">
      <c r="A21" t="s">
        <v>43</v>
      </c>
      <c r="E21" s="29" t="s">
        <v>111</v>
      </c>
    </row>
    <row r="22" spans="1:18" ht="12.75" customHeight="1">
      <c r="A22" s="5" t="s">
        <v>33</v>
      </c>
      <c s="5"/>
      <c s="35" t="s">
        <v>19</v>
      </c>
      <c s="5"/>
      <c s="21" t="s">
        <v>119</v>
      </c>
      <c s="5"/>
      <c s="5"/>
      <c s="5"/>
      <c s="36">
        <f>0+Q22</f>
      </c>
      <c r="O22">
        <f>0+R22</f>
      </c>
      <c r="Q22">
        <f>0+I23+I27+I31+I35+I39</f>
      </c>
      <c>
        <f>0+O23+O27+O31+O35+O39</f>
      </c>
    </row>
    <row r="23" spans="1:16" ht="25.5">
      <c r="A23" s="19" t="s">
        <v>35</v>
      </c>
      <c s="23" t="s">
        <v>23</v>
      </c>
      <c s="23" t="s">
        <v>136</v>
      </c>
      <c s="19" t="s">
        <v>37</v>
      </c>
      <c s="24" t="s">
        <v>137</v>
      </c>
      <c s="25" t="s">
        <v>138</v>
      </c>
      <c s="26">
        <v>15</v>
      </c>
      <c s="27">
        <v>0</v>
      </c>
      <c s="27">
        <f>ROUND(ROUND(H23,2)*ROUND(G23,3),2)</f>
      </c>
      <c r="O23">
        <f>(I23*21)/100</f>
      </c>
      <c t="s">
        <v>13</v>
      </c>
    </row>
    <row r="24" spans="1:5" ht="76.5">
      <c r="A24" s="28" t="s">
        <v>40</v>
      </c>
      <c r="E24" s="29" t="s">
        <v>1258</v>
      </c>
    </row>
    <row r="25" spans="1:5" ht="12.75">
      <c r="A25" s="30" t="s">
        <v>42</v>
      </c>
      <c r="E25" s="31" t="s">
        <v>1259</v>
      </c>
    </row>
    <row r="26" spans="1:5" ht="63.75">
      <c r="A26" t="s">
        <v>43</v>
      </c>
      <c r="E26" s="29" t="s">
        <v>141</v>
      </c>
    </row>
    <row r="27" spans="1:16" ht="12.75">
      <c r="A27" s="19" t="s">
        <v>35</v>
      </c>
      <c s="23" t="s">
        <v>25</v>
      </c>
      <c s="23" t="s">
        <v>168</v>
      </c>
      <c s="19" t="s">
        <v>37</v>
      </c>
      <c s="24" t="s">
        <v>169</v>
      </c>
      <c s="25" t="s">
        <v>138</v>
      </c>
      <c s="26">
        <v>48.12</v>
      </c>
      <c s="27">
        <v>0</v>
      </c>
      <c s="27">
        <f>ROUND(ROUND(H27,2)*ROUND(G27,3),2)</f>
      </c>
      <c r="O27">
        <f>(I27*21)/100</f>
      </c>
      <c t="s">
        <v>13</v>
      </c>
    </row>
    <row r="28" spans="1:5" ht="89.25">
      <c r="A28" s="28" t="s">
        <v>40</v>
      </c>
      <c r="E28" s="29" t="s">
        <v>1260</v>
      </c>
    </row>
    <row r="29" spans="1:5" ht="51">
      <c r="A29" s="30" t="s">
        <v>42</v>
      </c>
      <c r="E29" s="31" t="s">
        <v>1261</v>
      </c>
    </row>
    <row r="30" spans="1:5" ht="369.75">
      <c r="A30" t="s">
        <v>43</v>
      </c>
      <c r="E30" s="29" t="s">
        <v>172</v>
      </c>
    </row>
    <row r="31" spans="1:16" ht="12.75">
      <c r="A31" s="19" t="s">
        <v>35</v>
      </c>
      <c s="23" t="s">
        <v>27</v>
      </c>
      <c s="23" t="s">
        <v>173</v>
      </c>
      <c s="19" t="s">
        <v>37</v>
      </c>
      <c s="24" t="s">
        <v>174</v>
      </c>
      <c s="25" t="s">
        <v>138</v>
      </c>
      <c s="26">
        <v>28.8</v>
      </c>
      <c s="27">
        <v>0</v>
      </c>
      <c s="27">
        <f>ROUND(ROUND(H31,2)*ROUND(G31,3),2)</f>
      </c>
      <c r="O31">
        <f>(I31*21)/100</f>
      </c>
      <c t="s">
        <v>13</v>
      </c>
    </row>
    <row r="32" spans="1:5" ht="38.25">
      <c r="A32" s="28" t="s">
        <v>40</v>
      </c>
      <c r="E32" s="29" t="s">
        <v>1262</v>
      </c>
    </row>
    <row r="33" spans="1:5" ht="12.75">
      <c r="A33" s="30" t="s">
        <v>42</v>
      </c>
      <c r="E33" s="31" t="s">
        <v>1263</v>
      </c>
    </row>
    <row r="34" spans="1:5" ht="306">
      <c r="A34" t="s">
        <v>43</v>
      </c>
      <c r="E34" s="29" t="s">
        <v>177</v>
      </c>
    </row>
    <row r="35" spans="1:16" ht="12.75">
      <c r="A35" s="19" t="s">
        <v>35</v>
      </c>
      <c s="23" t="s">
        <v>60</v>
      </c>
      <c s="23" t="s">
        <v>216</v>
      </c>
      <c s="19" t="s">
        <v>37</v>
      </c>
      <c s="24" t="s">
        <v>217</v>
      </c>
      <c s="25" t="s">
        <v>138</v>
      </c>
      <c s="26">
        <v>28.8</v>
      </c>
      <c s="27">
        <v>0</v>
      </c>
      <c s="27">
        <f>ROUND(ROUND(H35,2)*ROUND(G35,3),2)</f>
      </c>
      <c r="O35">
        <f>(I35*21)/100</f>
      </c>
      <c t="s">
        <v>13</v>
      </c>
    </row>
    <row r="36" spans="1:5" ht="51">
      <c r="A36" s="28" t="s">
        <v>40</v>
      </c>
      <c r="E36" s="29" t="s">
        <v>1264</v>
      </c>
    </row>
    <row r="37" spans="1:5" ht="12.75">
      <c r="A37" s="30" t="s">
        <v>42</v>
      </c>
      <c r="E37" s="31" t="s">
        <v>1265</v>
      </c>
    </row>
    <row r="38" spans="1:5" ht="267.75">
      <c r="A38" t="s">
        <v>43</v>
      </c>
      <c r="E38" s="29" t="s">
        <v>219</v>
      </c>
    </row>
    <row r="39" spans="1:16" ht="12.75">
      <c r="A39" s="19" t="s">
        <v>35</v>
      </c>
      <c s="23" t="s">
        <v>65</v>
      </c>
      <c s="23" t="s">
        <v>221</v>
      </c>
      <c s="19" t="s">
        <v>37</v>
      </c>
      <c s="24" t="s">
        <v>222</v>
      </c>
      <c s="25" t="s">
        <v>138</v>
      </c>
      <c s="26">
        <v>28.8</v>
      </c>
      <c s="27">
        <v>0</v>
      </c>
      <c s="27">
        <f>ROUND(ROUND(H39,2)*ROUND(G39,3),2)</f>
      </c>
      <c r="O39">
        <f>(I39*21)/100</f>
      </c>
      <c t="s">
        <v>13</v>
      </c>
    </row>
    <row r="40" spans="1:5" ht="38.25">
      <c r="A40" s="28" t="s">
        <v>40</v>
      </c>
      <c r="E40" s="29" t="s">
        <v>1266</v>
      </c>
    </row>
    <row r="41" spans="1:5" ht="12.75">
      <c r="A41" s="30" t="s">
        <v>42</v>
      </c>
      <c r="E41" s="31" t="s">
        <v>1267</v>
      </c>
    </row>
    <row r="42" spans="1:5" ht="191.25">
      <c r="A42" t="s">
        <v>43</v>
      </c>
      <c r="E42" s="29" t="s">
        <v>224</v>
      </c>
    </row>
    <row r="43" spans="1:18" ht="12.75" customHeight="1">
      <c r="A43" s="5" t="s">
        <v>33</v>
      </c>
      <c s="5"/>
      <c s="35" t="s">
        <v>13</v>
      </c>
      <c s="5"/>
      <c s="21" t="s">
        <v>277</v>
      </c>
      <c s="5"/>
      <c s="5"/>
      <c s="5"/>
      <c s="36">
        <f>0+Q43</f>
      </c>
      <c r="O43">
        <f>0+R43</f>
      </c>
      <c r="Q43">
        <f>0+I44</f>
      </c>
      <c>
        <f>0+O44</f>
      </c>
    </row>
    <row r="44" spans="1:16" ht="12.75">
      <c r="A44" s="19" t="s">
        <v>35</v>
      </c>
      <c s="23" t="s">
        <v>30</v>
      </c>
      <c s="23" t="s">
        <v>889</v>
      </c>
      <c s="19" t="s">
        <v>37</v>
      </c>
      <c s="24" t="s">
        <v>890</v>
      </c>
      <c s="25" t="s">
        <v>138</v>
      </c>
      <c s="26">
        <v>0.9</v>
      </c>
      <c s="27">
        <v>0</v>
      </c>
      <c s="27">
        <f>ROUND(ROUND(H44,2)*ROUND(G44,3),2)</f>
      </c>
      <c r="O44">
        <f>(I44*21)/100</f>
      </c>
      <c t="s">
        <v>13</v>
      </c>
    </row>
    <row r="45" spans="1:5" ht="51">
      <c r="A45" s="28" t="s">
        <v>40</v>
      </c>
      <c r="E45" s="29" t="s">
        <v>1268</v>
      </c>
    </row>
    <row r="46" spans="1:5" ht="12.75">
      <c r="A46" s="30" t="s">
        <v>42</v>
      </c>
      <c r="E46" s="31" t="s">
        <v>1269</v>
      </c>
    </row>
    <row r="47" spans="1:5" ht="369.75">
      <c r="A47" t="s">
        <v>43</v>
      </c>
      <c r="E47" s="29" t="s">
        <v>893</v>
      </c>
    </row>
    <row r="48" spans="1:18" ht="12.75" customHeight="1">
      <c r="A48" s="5" t="s">
        <v>33</v>
      </c>
      <c s="5"/>
      <c s="35" t="s">
        <v>23</v>
      </c>
      <c s="5"/>
      <c s="21" t="s">
        <v>315</v>
      </c>
      <c s="5"/>
      <c s="5"/>
      <c s="5"/>
      <c s="36">
        <f>0+Q48</f>
      </c>
      <c r="O48">
        <f>0+R48</f>
      </c>
      <c r="Q48">
        <f>0+I49+I53+I57+I61</f>
      </c>
      <c>
        <f>0+O49+O53+O57+O61</f>
      </c>
    </row>
    <row r="49" spans="1:16" ht="12.75">
      <c r="A49" s="19" t="s">
        <v>35</v>
      </c>
      <c s="23" t="s">
        <v>32</v>
      </c>
      <c s="23" t="s">
        <v>317</v>
      </c>
      <c s="19" t="s">
        <v>37</v>
      </c>
      <c s="24" t="s">
        <v>318</v>
      </c>
      <c s="25" t="s">
        <v>138</v>
      </c>
      <c s="26">
        <v>0.9</v>
      </c>
      <c s="27">
        <v>0</v>
      </c>
      <c s="27">
        <f>ROUND(ROUND(H49,2)*ROUND(G49,3),2)</f>
      </c>
      <c r="O49">
        <f>(I49*21)/100</f>
      </c>
      <c t="s">
        <v>13</v>
      </c>
    </row>
    <row r="50" spans="1:5" ht="63.75">
      <c r="A50" s="28" t="s">
        <v>40</v>
      </c>
      <c r="E50" s="29" t="s">
        <v>1270</v>
      </c>
    </row>
    <row r="51" spans="1:5" ht="12.75">
      <c r="A51" s="30" t="s">
        <v>42</v>
      </c>
      <c r="E51" s="31" t="s">
        <v>1271</v>
      </c>
    </row>
    <row r="52" spans="1:5" ht="369.75">
      <c r="A52" t="s">
        <v>43</v>
      </c>
      <c r="E52" s="29" t="s">
        <v>321</v>
      </c>
    </row>
    <row r="53" spans="1:16" ht="12.75">
      <c r="A53" s="19" t="s">
        <v>35</v>
      </c>
      <c s="23" t="s">
        <v>77</v>
      </c>
      <c s="23" t="s">
        <v>900</v>
      </c>
      <c s="19" t="s">
        <v>37</v>
      </c>
      <c s="24" t="s">
        <v>901</v>
      </c>
      <c s="25" t="s">
        <v>138</v>
      </c>
      <c s="26">
        <v>3.52</v>
      </c>
      <c s="27">
        <v>0</v>
      </c>
      <c s="27">
        <f>ROUND(ROUND(H53,2)*ROUND(G53,3),2)</f>
      </c>
      <c r="O53">
        <f>(I53*21)/100</f>
      </c>
      <c t="s">
        <v>13</v>
      </c>
    </row>
    <row r="54" spans="1:5" ht="51">
      <c r="A54" s="28" t="s">
        <v>40</v>
      </c>
      <c r="E54" s="29" t="s">
        <v>1272</v>
      </c>
    </row>
    <row r="55" spans="1:5" ht="12.75">
      <c r="A55" s="30" t="s">
        <v>42</v>
      </c>
      <c r="E55" s="31" t="s">
        <v>1273</v>
      </c>
    </row>
    <row r="56" spans="1:5" ht="369.75">
      <c r="A56" t="s">
        <v>43</v>
      </c>
      <c r="E56" s="29" t="s">
        <v>904</v>
      </c>
    </row>
    <row r="57" spans="1:16" ht="12.75">
      <c r="A57" s="19" t="s">
        <v>35</v>
      </c>
      <c s="23" t="s">
        <v>82</v>
      </c>
      <c s="23" t="s">
        <v>323</v>
      </c>
      <c s="19" t="s">
        <v>37</v>
      </c>
      <c s="24" t="s">
        <v>324</v>
      </c>
      <c s="25" t="s">
        <v>138</v>
      </c>
      <c s="26">
        <v>2.08</v>
      </c>
      <c s="27">
        <v>0</v>
      </c>
      <c s="27">
        <f>ROUND(ROUND(H57,2)*ROUND(G57,3),2)</f>
      </c>
      <c r="O57">
        <f>(I57*21)/100</f>
      </c>
      <c t="s">
        <v>13</v>
      </c>
    </row>
    <row r="58" spans="1:5" ht="51">
      <c r="A58" s="28" t="s">
        <v>40</v>
      </c>
      <c r="E58" s="29" t="s">
        <v>1274</v>
      </c>
    </row>
    <row r="59" spans="1:5" ht="12.75">
      <c r="A59" s="30" t="s">
        <v>42</v>
      </c>
      <c r="E59" s="31" t="s">
        <v>1275</v>
      </c>
    </row>
    <row r="60" spans="1:5" ht="38.25">
      <c r="A60" t="s">
        <v>43</v>
      </c>
      <c r="E60" s="29" t="s">
        <v>289</v>
      </c>
    </row>
    <row r="61" spans="1:16" ht="12.75">
      <c r="A61" s="19" t="s">
        <v>35</v>
      </c>
      <c s="23" t="s">
        <v>86</v>
      </c>
      <c s="23" t="s">
        <v>328</v>
      </c>
      <c s="19" t="s">
        <v>37</v>
      </c>
      <c s="24" t="s">
        <v>329</v>
      </c>
      <c s="25" t="s">
        <v>138</v>
      </c>
      <c s="26">
        <v>1.2</v>
      </c>
      <c s="27">
        <v>0</v>
      </c>
      <c s="27">
        <f>ROUND(ROUND(H61,2)*ROUND(G61,3),2)</f>
      </c>
      <c r="O61">
        <f>(I61*21)/100</f>
      </c>
      <c t="s">
        <v>13</v>
      </c>
    </row>
    <row r="62" spans="1:5" ht="51">
      <c r="A62" s="28" t="s">
        <v>40</v>
      </c>
      <c r="E62" s="29" t="s">
        <v>1276</v>
      </c>
    </row>
    <row r="63" spans="1:5" ht="12.75">
      <c r="A63" s="30" t="s">
        <v>42</v>
      </c>
      <c r="E63" s="31" t="s">
        <v>1277</v>
      </c>
    </row>
    <row r="64" spans="1:5" ht="102">
      <c r="A64" t="s">
        <v>43</v>
      </c>
      <c r="E64" s="29" t="s">
        <v>332</v>
      </c>
    </row>
    <row r="65" spans="1:18" ht="12.75" customHeight="1">
      <c r="A65" s="5" t="s">
        <v>33</v>
      </c>
      <c s="5"/>
      <c s="35" t="s">
        <v>25</v>
      </c>
      <c s="5"/>
      <c s="21" t="s">
        <v>333</v>
      </c>
      <c s="5"/>
      <c s="5"/>
      <c s="5"/>
      <c s="36">
        <f>0+Q65</f>
      </c>
      <c r="O65">
        <f>0+R65</f>
      </c>
      <c r="Q65">
        <f>0+I66</f>
      </c>
      <c>
        <f>0+O66</f>
      </c>
    </row>
    <row r="66" spans="1:16" ht="12.75">
      <c r="A66" s="19" t="s">
        <v>35</v>
      </c>
      <c s="23" t="s">
        <v>88</v>
      </c>
      <c s="23" t="s">
        <v>335</v>
      </c>
      <c s="19" t="s">
        <v>37</v>
      </c>
      <c s="24" t="s">
        <v>336</v>
      </c>
      <c s="25" t="s">
        <v>138</v>
      </c>
      <c s="26">
        <v>32.4</v>
      </c>
      <c s="27">
        <v>0</v>
      </c>
      <c s="27">
        <f>ROUND(ROUND(H66,2)*ROUND(G66,3),2)</f>
      </c>
      <c r="O66">
        <f>(I66*21)/100</f>
      </c>
      <c t="s">
        <v>13</v>
      </c>
    </row>
    <row r="67" spans="1:5" ht="51">
      <c r="A67" s="28" t="s">
        <v>40</v>
      </c>
      <c r="E67" s="29" t="s">
        <v>1278</v>
      </c>
    </row>
    <row r="68" spans="1:5" ht="12.75">
      <c r="A68" s="30" t="s">
        <v>42</v>
      </c>
      <c r="E68" s="31" t="s">
        <v>1279</v>
      </c>
    </row>
    <row r="69" spans="1:5" ht="51">
      <c r="A69" t="s">
        <v>43</v>
      </c>
      <c r="E69" s="29" t="s">
        <v>339</v>
      </c>
    </row>
    <row r="70" spans="1:18" ht="12.75" customHeight="1">
      <c r="A70" s="5" t="s">
        <v>33</v>
      </c>
      <c s="5"/>
      <c s="35" t="s">
        <v>65</v>
      </c>
      <c s="5"/>
      <c s="21" t="s">
        <v>455</v>
      </c>
      <c s="5"/>
      <c s="5"/>
      <c s="5"/>
      <c s="36">
        <f>0+Q70</f>
      </c>
      <c r="O70">
        <f>0+R70</f>
      </c>
      <c r="Q70">
        <f>0+I71</f>
      </c>
      <c>
        <f>0+O71</f>
      </c>
    </row>
    <row r="71" spans="1:16" ht="12.75">
      <c r="A71" s="19" t="s">
        <v>35</v>
      </c>
      <c s="23" t="s">
        <v>90</v>
      </c>
      <c s="23" t="s">
        <v>915</v>
      </c>
      <c s="19" t="s">
        <v>37</v>
      </c>
      <c s="24" t="s">
        <v>916</v>
      </c>
      <c s="25" t="s">
        <v>138</v>
      </c>
      <c s="26">
        <v>8.8</v>
      </c>
      <c s="27">
        <v>0</v>
      </c>
      <c s="27">
        <f>ROUND(ROUND(H71,2)*ROUND(G71,3),2)</f>
      </c>
      <c r="O71">
        <f>(I71*21)/100</f>
      </c>
      <c t="s">
        <v>13</v>
      </c>
    </row>
    <row r="72" spans="1:5" ht="63.75">
      <c r="A72" s="28" t="s">
        <v>40</v>
      </c>
      <c r="E72" s="29" t="s">
        <v>1280</v>
      </c>
    </row>
    <row r="73" spans="1:5" ht="12.75">
      <c r="A73" s="30" t="s">
        <v>42</v>
      </c>
      <c r="E73" s="31" t="s">
        <v>1281</v>
      </c>
    </row>
    <row r="74" spans="1:5" ht="369.75">
      <c r="A74" t="s">
        <v>43</v>
      </c>
      <c r="E74" s="29" t="s">
        <v>919</v>
      </c>
    </row>
    <row r="75" spans="1:18" ht="12.75" customHeight="1">
      <c r="A75" s="5" t="s">
        <v>33</v>
      </c>
      <c s="5"/>
      <c s="35" t="s">
        <v>30</v>
      </c>
      <c s="5"/>
      <c s="21" t="s">
        <v>511</v>
      </c>
      <c s="5"/>
      <c s="5"/>
      <c s="5"/>
      <c s="36">
        <f>0+Q75</f>
      </c>
      <c r="O75">
        <f>0+R75</f>
      </c>
      <c r="Q75">
        <f>0+I76+I80+I84</f>
      </c>
      <c>
        <f>0+O76+O80+O84</f>
      </c>
    </row>
    <row r="76" spans="1:16" ht="12.75">
      <c r="A76" s="19" t="s">
        <v>35</v>
      </c>
      <c s="23" t="s">
        <v>94</v>
      </c>
      <c s="23" t="s">
        <v>929</v>
      </c>
      <c s="19" t="s">
        <v>37</v>
      </c>
      <c s="24" t="s">
        <v>930</v>
      </c>
      <c s="25" t="s">
        <v>159</v>
      </c>
      <c s="26">
        <v>16</v>
      </c>
      <c s="27">
        <v>0</v>
      </c>
      <c s="27">
        <f>ROUND(ROUND(H76,2)*ROUND(G76,3),2)</f>
      </c>
      <c r="O76">
        <f>(I76*21)/100</f>
      </c>
      <c t="s">
        <v>13</v>
      </c>
    </row>
    <row r="77" spans="1:5" ht="51">
      <c r="A77" s="28" t="s">
        <v>40</v>
      </c>
      <c r="E77" s="29" t="s">
        <v>1282</v>
      </c>
    </row>
    <row r="78" spans="1:5" ht="12.75">
      <c r="A78" s="30" t="s">
        <v>42</v>
      </c>
      <c r="E78" s="31" t="s">
        <v>1093</v>
      </c>
    </row>
    <row r="79" spans="1:5" ht="63.75">
      <c r="A79" t="s">
        <v>43</v>
      </c>
      <c r="E79" s="29" t="s">
        <v>605</v>
      </c>
    </row>
    <row r="80" spans="1:16" ht="12.75">
      <c r="A80" s="19" t="s">
        <v>35</v>
      </c>
      <c s="23" t="s">
        <v>99</v>
      </c>
      <c s="23" t="s">
        <v>933</v>
      </c>
      <c s="19" t="s">
        <v>37</v>
      </c>
      <c s="24" t="s">
        <v>934</v>
      </c>
      <c s="25" t="s">
        <v>138</v>
      </c>
      <c s="26">
        <v>3</v>
      </c>
      <c s="27">
        <v>0</v>
      </c>
      <c s="27">
        <f>ROUND(ROUND(H80,2)*ROUND(G80,3),2)</f>
      </c>
      <c r="O80">
        <f>(I80*21)/100</f>
      </c>
      <c t="s">
        <v>13</v>
      </c>
    </row>
    <row r="81" spans="1:5" ht="76.5">
      <c r="A81" s="28" t="s">
        <v>40</v>
      </c>
      <c r="E81" s="29" t="s">
        <v>1283</v>
      </c>
    </row>
    <row r="82" spans="1:5" ht="12.75">
      <c r="A82" s="30" t="s">
        <v>42</v>
      </c>
      <c r="E82" s="31" t="s">
        <v>1284</v>
      </c>
    </row>
    <row r="83" spans="1:5" ht="102">
      <c r="A83" t="s">
        <v>43</v>
      </c>
      <c r="E83" s="29" t="s">
        <v>704</v>
      </c>
    </row>
    <row r="84" spans="1:16" ht="12.75">
      <c r="A84" s="19" t="s">
        <v>35</v>
      </c>
      <c s="23" t="s">
        <v>185</v>
      </c>
      <c s="23" t="s">
        <v>937</v>
      </c>
      <c s="19" t="s">
        <v>37</v>
      </c>
      <c s="24" t="s">
        <v>938</v>
      </c>
      <c s="25" t="s">
        <v>159</v>
      </c>
      <c s="26">
        <v>14</v>
      </c>
      <c s="27">
        <v>0</v>
      </c>
      <c s="27">
        <f>ROUND(ROUND(H84,2)*ROUND(G84,3),2)</f>
      </c>
      <c r="O84">
        <f>(I84*21)/100</f>
      </c>
      <c t="s">
        <v>13</v>
      </c>
    </row>
    <row r="85" spans="1:5" ht="76.5">
      <c r="A85" s="28" t="s">
        <v>40</v>
      </c>
      <c r="E85" s="29" t="s">
        <v>1285</v>
      </c>
    </row>
    <row r="86" spans="1:5" ht="12.75">
      <c r="A86" s="30" t="s">
        <v>42</v>
      </c>
      <c r="E86" s="31" t="s">
        <v>1286</v>
      </c>
    </row>
    <row r="87" spans="1:5" ht="114.75">
      <c r="A87" t="s">
        <v>43</v>
      </c>
      <c r="E87"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90</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90</v>
      </c>
      <c s="5"/>
      <c s="14" t="s">
        <v>1287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0+O8+O21+O150+O175+O180+O193+O294+O335</f>
      </c>
      <c t="s">
        <v>12</v>
      </c>
    </row>
    <row r="3" spans="1:16" ht="15" customHeight="1">
      <c r="A3" t="s">
        <v>1</v>
      </c>
      <c s="8" t="s">
        <v>4</v>
      </c>
      <c s="9" t="s">
        <v>5</v>
      </c>
      <c s="1"/>
      <c s="10" t="s">
        <v>6</v>
      </c>
      <c s="1"/>
      <c s="4"/>
      <c s="3" t="s">
        <v>104</v>
      </c>
      <c s="32">
        <f>0+I8+I21+I150+I175+I180+I193+I294+I335</f>
      </c>
      <c r="O3" t="s">
        <v>9</v>
      </c>
      <c t="s">
        <v>13</v>
      </c>
    </row>
    <row r="4" spans="1:16" ht="15" customHeight="1">
      <c r="A4" t="s">
        <v>7</v>
      </c>
      <c s="12" t="s">
        <v>8</v>
      </c>
      <c s="13" t="s">
        <v>104</v>
      </c>
      <c s="5"/>
      <c s="14" t="s">
        <v>105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15</v>
      </c>
      <c s="15"/>
      <c s="15"/>
      <c s="15"/>
      <c s="22">
        <f>0+Q8</f>
      </c>
      <c r="O8">
        <f>0+R8</f>
      </c>
      <c r="Q8">
        <f>0+I9+I13+I17</f>
      </c>
      <c>
        <f>0+O9+O13+O17</f>
      </c>
    </row>
    <row r="9" spans="1:16" ht="12.75">
      <c r="A9" s="19" t="s">
        <v>35</v>
      </c>
      <c s="23" t="s">
        <v>19</v>
      </c>
      <c s="23" t="s">
        <v>106</v>
      </c>
      <c s="19" t="s">
        <v>19</v>
      </c>
      <c s="24" t="s">
        <v>107</v>
      </c>
      <c s="25" t="s">
        <v>108</v>
      </c>
      <c s="26">
        <v>32691.25</v>
      </c>
      <c s="27">
        <v>0</v>
      </c>
      <c s="27">
        <f>ROUND(ROUND(H9,2)*ROUND(G9,3),2)</f>
      </c>
      <c r="O9">
        <f>(I9*21)/100</f>
      </c>
      <c t="s">
        <v>13</v>
      </c>
    </row>
    <row r="10" spans="1:5" ht="38.25">
      <c r="A10" s="28" t="s">
        <v>40</v>
      </c>
      <c r="E10" s="29" t="s">
        <v>109</v>
      </c>
    </row>
    <row r="11" spans="1:5" ht="76.5">
      <c r="A11" s="30" t="s">
        <v>42</v>
      </c>
      <c r="E11" s="31" t="s">
        <v>110</v>
      </c>
    </row>
    <row r="12" spans="1:5" ht="25.5">
      <c r="A12" t="s">
        <v>43</v>
      </c>
      <c r="E12" s="29" t="s">
        <v>111</v>
      </c>
    </row>
    <row r="13" spans="1:16" ht="12.75">
      <c r="A13" s="19" t="s">
        <v>35</v>
      </c>
      <c s="23" t="s">
        <v>13</v>
      </c>
      <c s="23" t="s">
        <v>106</v>
      </c>
      <c s="19" t="s">
        <v>13</v>
      </c>
      <c s="24" t="s">
        <v>107</v>
      </c>
      <c s="25" t="s">
        <v>108</v>
      </c>
      <c s="26">
        <v>32046.325</v>
      </c>
      <c s="27">
        <v>0</v>
      </c>
      <c s="27">
        <f>ROUND(ROUND(H13,2)*ROUND(G13,3),2)</f>
      </c>
      <c r="O13">
        <f>(I13*21)/100</f>
      </c>
      <c t="s">
        <v>13</v>
      </c>
    </row>
    <row r="14" spans="1:5" ht="12.75">
      <c r="A14" s="28" t="s">
        <v>40</v>
      </c>
      <c r="E14" s="29" t="s">
        <v>112</v>
      </c>
    </row>
    <row r="15" spans="1:5" ht="63.75">
      <c r="A15" s="30" t="s">
        <v>42</v>
      </c>
      <c r="E15" s="31" t="s">
        <v>113</v>
      </c>
    </row>
    <row r="16" spans="1:5" ht="25.5">
      <c r="A16" t="s">
        <v>43</v>
      </c>
      <c r="E16" s="29" t="s">
        <v>111</v>
      </c>
    </row>
    <row r="17" spans="1:16" ht="25.5">
      <c r="A17" s="19" t="s">
        <v>35</v>
      </c>
      <c s="23" t="s">
        <v>12</v>
      </c>
      <c s="23" t="s">
        <v>114</v>
      </c>
      <c s="19" t="s">
        <v>37</v>
      </c>
      <c s="24" t="s">
        <v>115</v>
      </c>
      <c s="25" t="s">
        <v>108</v>
      </c>
      <c s="26">
        <v>644.322</v>
      </c>
      <c s="27">
        <v>0</v>
      </c>
      <c s="27">
        <f>ROUND(ROUND(H17,2)*ROUND(G17,3),2)</f>
      </c>
      <c r="O17">
        <f>(I17*21)/100</f>
      </c>
      <c t="s">
        <v>13</v>
      </c>
    </row>
    <row r="18" spans="1:5" ht="12.75">
      <c r="A18" s="28" t="s">
        <v>40</v>
      </c>
      <c r="E18" s="29" t="s">
        <v>116</v>
      </c>
    </row>
    <row r="19" spans="1:5" ht="38.25">
      <c r="A19" s="30" t="s">
        <v>42</v>
      </c>
      <c r="E19" s="31" t="s">
        <v>117</v>
      </c>
    </row>
    <row r="20" spans="1:5" ht="140.25">
      <c r="A20" t="s">
        <v>43</v>
      </c>
      <c r="E20" s="29" t="s">
        <v>118</v>
      </c>
    </row>
    <row r="21" spans="1:18" ht="12.75" customHeight="1">
      <c r="A21" s="5" t="s">
        <v>33</v>
      </c>
      <c s="5"/>
      <c s="35" t="s">
        <v>19</v>
      </c>
      <c s="5"/>
      <c s="21" t="s">
        <v>119</v>
      </c>
      <c s="5"/>
      <c s="5"/>
      <c s="5"/>
      <c s="36">
        <f>0+Q21</f>
      </c>
      <c r="O21">
        <f>0+R21</f>
      </c>
      <c r="Q21">
        <f>0+I22+I26+I30+I34+I38+I42+I46+I50+I54+I58+I62+I66+I70+I74+I78+I82+I86+I90+I94+I98+I102+I106+I110+I114+I118+I122+I126+I130+I134+I138+I142+I146</f>
      </c>
      <c>
        <f>0+O22+O26+O30+O34+O38+O42+O46+O50+O54+O58+O62+O66+O70+O74+O78+O82+O86+O90+O94+O98+O102+O106+O110+O114+O118+O122+O126+O130+O134+O138+O142+O146</f>
      </c>
    </row>
    <row r="22" spans="1:16" ht="12.75">
      <c r="A22" s="19" t="s">
        <v>35</v>
      </c>
      <c s="23" t="s">
        <v>23</v>
      </c>
      <c s="23" t="s">
        <v>120</v>
      </c>
      <c s="19" t="s">
        <v>37</v>
      </c>
      <c s="24" t="s">
        <v>121</v>
      </c>
      <c s="25" t="s">
        <v>122</v>
      </c>
      <c s="26">
        <v>968</v>
      </c>
      <c s="27">
        <v>0</v>
      </c>
      <c s="27">
        <f>ROUND(ROUND(H22,2)*ROUND(G22,3),2)</f>
      </c>
      <c r="O22">
        <f>(I22*21)/100</f>
      </c>
      <c t="s">
        <v>13</v>
      </c>
    </row>
    <row r="23" spans="1:5" ht="25.5">
      <c r="A23" s="28" t="s">
        <v>40</v>
      </c>
      <c r="E23" s="29" t="s">
        <v>123</v>
      </c>
    </row>
    <row r="24" spans="1:5" ht="38.25">
      <c r="A24" s="30" t="s">
        <v>42</v>
      </c>
      <c r="E24" s="31" t="s">
        <v>124</v>
      </c>
    </row>
    <row r="25" spans="1:5" ht="38.25">
      <c r="A25" t="s">
        <v>43</v>
      </c>
      <c r="E25" s="29" t="s">
        <v>125</v>
      </c>
    </row>
    <row r="26" spans="1:16" ht="12.75">
      <c r="A26" s="19" t="s">
        <v>35</v>
      </c>
      <c s="23" t="s">
        <v>25</v>
      </c>
      <c s="23" t="s">
        <v>126</v>
      </c>
      <c s="19" t="s">
        <v>37</v>
      </c>
      <c s="24" t="s">
        <v>127</v>
      </c>
      <c s="25" t="s">
        <v>68</v>
      </c>
      <c s="26">
        <v>9</v>
      </c>
      <c s="27">
        <v>0</v>
      </c>
      <c s="27">
        <f>ROUND(ROUND(H26,2)*ROUND(G26,3),2)</f>
      </c>
      <c r="O26">
        <f>(I26*21)/100</f>
      </c>
      <c t="s">
        <v>13</v>
      </c>
    </row>
    <row r="27" spans="1:5" ht="25.5">
      <c r="A27" s="28" t="s">
        <v>40</v>
      </c>
      <c r="E27" s="29" t="s">
        <v>128</v>
      </c>
    </row>
    <row r="28" spans="1:5" ht="38.25">
      <c r="A28" s="30" t="s">
        <v>42</v>
      </c>
      <c r="E28" s="31" t="s">
        <v>129</v>
      </c>
    </row>
    <row r="29" spans="1:5" ht="165.75">
      <c r="A29" t="s">
        <v>43</v>
      </c>
      <c r="E29" s="29" t="s">
        <v>130</v>
      </c>
    </row>
    <row r="30" spans="1:16" ht="12.75">
      <c r="A30" s="19" t="s">
        <v>35</v>
      </c>
      <c s="23" t="s">
        <v>27</v>
      </c>
      <c s="23" t="s">
        <v>131</v>
      </c>
      <c s="19" t="s">
        <v>37</v>
      </c>
      <c s="24" t="s">
        <v>132</v>
      </c>
      <c s="25" t="s">
        <v>68</v>
      </c>
      <c s="26">
        <v>6</v>
      </c>
      <c s="27">
        <v>0</v>
      </c>
      <c s="27">
        <f>ROUND(ROUND(H30,2)*ROUND(G30,3),2)</f>
      </c>
      <c r="O30">
        <f>(I30*21)/100</f>
      </c>
      <c t="s">
        <v>13</v>
      </c>
    </row>
    <row r="31" spans="1:5" ht="12.75">
      <c r="A31" s="28" t="s">
        <v>40</v>
      </c>
      <c r="E31" s="29" t="s">
        <v>133</v>
      </c>
    </row>
    <row r="32" spans="1:5" ht="12.75">
      <c r="A32" s="30" t="s">
        <v>42</v>
      </c>
      <c r="E32" s="31" t="s">
        <v>134</v>
      </c>
    </row>
    <row r="33" spans="1:5" ht="63.75">
      <c r="A33" t="s">
        <v>43</v>
      </c>
      <c r="E33" s="29" t="s">
        <v>135</v>
      </c>
    </row>
    <row r="34" spans="1:16" ht="25.5">
      <c r="A34" s="19" t="s">
        <v>35</v>
      </c>
      <c s="23" t="s">
        <v>60</v>
      </c>
      <c s="23" t="s">
        <v>136</v>
      </c>
      <c s="19" t="s">
        <v>19</v>
      </c>
      <c s="24" t="s">
        <v>137</v>
      </c>
      <c s="25" t="s">
        <v>138</v>
      </c>
      <c s="26">
        <v>11561.5</v>
      </c>
      <c s="27">
        <v>0</v>
      </c>
      <c s="27">
        <f>ROUND(ROUND(H34,2)*ROUND(G34,3),2)</f>
      </c>
      <c r="O34">
        <f>(I34*21)/100</f>
      </c>
      <c t="s">
        <v>13</v>
      </c>
    </row>
    <row r="35" spans="1:5" ht="63.75">
      <c r="A35" s="28" t="s">
        <v>40</v>
      </c>
      <c r="E35" s="29" t="s">
        <v>139</v>
      </c>
    </row>
    <row r="36" spans="1:5" ht="267.75">
      <c r="A36" s="30" t="s">
        <v>42</v>
      </c>
      <c r="E36" s="31" t="s">
        <v>140</v>
      </c>
    </row>
    <row r="37" spans="1:5" ht="63.75">
      <c r="A37" t="s">
        <v>43</v>
      </c>
      <c r="E37" s="29" t="s">
        <v>141</v>
      </c>
    </row>
    <row r="38" spans="1:16" ht="25.5">
      <c r="A38" s="19" t="s">
        <v>35</v>
      </c>
      <c s="23" t="s">
        <v>65</v>
      </c>
      <c s="23" t="s">
        <v>136</v>
      </c>
      <c s="19" t="s">
        <v>13</v>
      </c>
      <c s="24" t="s">
        <v>137</v>
      </c>
      <c s="25" t="s">
        <v>138</v>
      </c>
      <c s="26">
        <v>2848.8</v>
      </c>
      <c s="27">
        <v>0</v>
      </c>
      <c s="27">
        <f>ROUND(ROUND(H38,2)*ROUND(G38,3),2)</f>
      </c>
      <c r="O38">
        <f>(I38*21)/100</f>
      </c>
      <c t="s">
        <v>13</v>
      </c>
    </row>
    <row r="39" spans="1:5" ht="51">
      <c r="A39" s="28" t="s">
        <v>40</v>
      </c>
      <c r="E39" s="29" t="s">
        <v>142</v>
      </c>
    </row>
    <row r="40" spans="1:5" ht="76.5">
      <c r="A40" s="30" t="s">
        <v>42</v>
      </c>
      <c r="E40" s="31" t="s">
        <v>143</v>
      </c>
    </row>
    <row r="41" spans="1:5" ht="63.75">
      <c r="A41" t="s">
        <v>43</v>
      </c>
      <c r="E41" s="29" t="s">
        <v>141</v>
      </c>
    </row>
    <row r="42" spans="1:16" ht="12.75">
      <c r="A42" s="19" t="s">
        <v>35</v>
      </c>
      <c s="23" t="s">
        <v>30</v>
      </c>
      <c s="23" t="s">
        <v>144</v>
      </c>
      <c s="19" t="s">
        <v>145</v>
      </c>
      <c s="24" t="s">
        <v>146</v>
      </c>
      <c s="25" t="s">
        <v>138</v>
      </c>
      <c s="26">
        <v>1867.63</v>
      </c>
      <c s="27">
        <v>0</v>
      </c>
      <c s="27">
        <f>ROUND(ROUND(H42,2)*ROUND(G42,3),2)</f>
      </c>
      <c r="O42">
        <f>(I42*21)/100</f>
      </c>
      <c t="s">
        <v>13</v>
      </c>
    </row>
    <row r="43" spans="1:5" ht="38.25">
      <c r="A43" s="28" t="s">
        <v>40</v>
      </c>
      <c r="E43" s="29" t="s">
        <v>147</v>
      </c>
    </row>
    <row r="44" spans="1:5" ht="229.5">
      <c r="A44" s="30" t="s">
        <v>42</v>
      </c>
      <c r="E44" s="31" t="s">
        <v>148</v>
      </c>
    </row>
    <row r="45" spans="1:5" ht="12.75">
      <c r="A45" t="s">
        <v>43</v>
      </c>
      <c r="E45" s="29" t="s">
        <v>149</v>
      </c>
    </row>
    <row r="46" spans="1:16" ht="12.75">
      <c r="A46" s="19" t="s">
        <v>35</v>
      </c>
      <c s="23" t="s">
        <v>32</v>
      </c>
      <c s="23" t="s">
        <v>144</v>
      </c>
      <c s="19" t="s">
        <v>150</v>
      </c>
      <c s="24" t="s">
        <v>146</v>
      </c>
      <c s="25" t="s">
        <v>138</v>
      </c>
      <c s="26">
        <v>280.14</v>
      </c>
      <c s="27">
        <v>0</v>
      </c>
      <c s="27">
        <f>ROUND(ROUND(H46,2)*ROUND(G46,3),2)</f>
      </c>
      <c r="O46">
        <f>(I46*21)/100</f>
      </c>
      <c t="s">
        <v>13</v>
      </c>
    </row>
    <row r="47" spans="1:5" ht="38.25">
      <c r="A47" s="28" t="s">
        <v>40</v>
      </c>
      <c r="E47" s="29" t="s">
        <v>151</v>
      </c>
    </row>
    <row r="48" spans="1:5" ht="102">
      <c r="A48" s="30" t="s">
        <v>42</v>
      </c>
      <c r="E48" s="31" t="s">
        <v>152</v>
      </c>
    </row>
    <row r="49" spans="1:5" ht="63.75">
      <c r="A49" t="s">
        <v>43</v>
      </c>
      <c r="E49" s="29" t="s">
        <v>141</v>
      </c>
    </row>
    <row r="50" spans="1:16" ht="25.5">
      <c r="A50" s="19" t="s">
        <v>35</v>
      </c>
      <c s="23" t="s">
        <v>77</v>
      </c>
      <c s="23" t="s">
        <v>153</v>
      </c>
      <c s="19" t="s">
        <v>37</v>
      </c>
      <c s="24" t="s">
        <v>154</v>
      </c>
      <c s="25" t="s">
        <v>138</v>
      </c>
      <c s="26">
        <v>43.275</v>
      </c>
      <c s="27">
        <v>0</v>
      </c>
      <c s="27">
        <f>ROUND(ROUND(H50,2)*ROUND(G50,3),2)</f>
      </c>
      <c r="O50">
        <f>(I50*21)/100</f>
      </c>
      <c t="s">
        <v>13</v>
      </c>
    </row>
    <row r="51" spans="1:5" ht="63.75">
      <c r="A51" s="28" t="s">
        <v>40</v>
      </c>
      <c r="E51" s="29" t="s">
        <v>155</v>
      </c>
    </row>
    <row r="52" spans="1:5" ht="12.75">
      <c r="A52" s="30" t="s">
        <v>42</v>
      </c>
      <c r="E52" s="31" t="s">
        <v>156</v>
      </c>
    </row>
    <row r="53" spans="1:5" ht="63.75">
      <c r="A53" t="s">
        <v>43</v>
      </c>
      <c r="E53" s="29" t="s">
        <v>141</v>
      </c>
    </row>
    <row r="54" spans="1:16" ht="12.75">
      <c r="A54" s="19" t="s">
        <v>35</v>
      </c>
      <c s="23" t="s">
        <v>82</v>
      </c>
      <c s="23" t="s">
        <v>157</v>
      </c>
      <c s="19" t="s">
        <v>37</v>
      </c>
      <c s="24" t="s">
        <v>158</v>
      </c>
      <c s="25" t="s">
        <v>159</v>
      </c>
      <c s="26">
        <v>316.5</v>
      </c>
      <c s="27">
        <v>0</v>
      </c>
      <c s="27">
        <f>ROUND(ROUND(H54,2)*ROUND(G54,3),2)</f>
      </c>
      <c r="O54">
        <f>(I54*21)/100</f>
      </c>
      <c t="s">
        <v>13</v>
      </c>
    </row>
    <row r="55" spans="1:5" ht="51">
      <c r="A55" s="28" t="s">
        <v>40</v>
      </c>
      <c r="E55" s="29" t="s">
        <v>160</v>
      </c>
    </row>
    <row r="56" spans="1:5" ht="38.25">
      <c r="A56" s="30" t="s">
        <v>42</v>
      </c>
      <c r="E56" s="31" t="s">
        <v>161</v>
      </c>
    </row>
    <row r="57" spans="1:5" ht="25.5">
      <c r="A57" t="s">
        <v>43</v>
      </c>
      <c r="E57" s="29" t="s">
        <v>162</v>
      </c>
    </row>
    <row r="58" spans="1:16" ht="12.75">
      <c r="A58" s="19" t="s">
        <v>35</v>
      </c>
      <c s="23" t="s">
        <v>86</v>
      </c>
      <c s="23" t="s">
        <v>163</v>
      </c>
      <c s="19" t="s">
        <v>37</v>
      </c>
      <c s="24" t="s">
        <v>164</v>
      </c>
      <c s="25" t="s">
        <v>138</v>
      </c>
      <c s="26">
        <v>1018</v>
      </c>
      <c s="27">
        <v>0</v>
      </c>
      <c s="27">
        <f>ROUND(ROUND(H58,2)*ROUND(G58,3),2)</f>
      </c>
      <c r="O58">
        <f>(I58*21)/100</f>
      </c>
      <c t="s">
        <v>13</v>
      </c>
    </row>
    <row r="59" spans="1:5" ht="63.75">
      <c r="A59" s="28" t="s">
        <v>40</v>
      </c>
      <c r="E59" s="29" t="s">
        <v>165</v>
      </c>
    </row>
    <row r="60" spans="1:5" ht="178.5">
      <c r="A60" s="30" t="s">
        <v>42</v>
      </c>
      <c r="E60" s="31" t="s">
        <v>166</v>
      </c>
    </row>
    <row r="61" spans="1:5" ht="38.25">
      <c r="A61" t="s">
        <v>43</v>
      </c>
      <c r="E61" s="29" t="s">
        <v>167</v>
      </c>
    </row>
    <row r="62" spans="1:16" ht="12.75">
      <c r="A62" s="19" t="s">
        <v>35</v>
      </c>
      <c s="23" t="s">
        <v>88</v>
      </c>
      <c s="23" t="s">
        <v>168</v>
      </c>
      <c s="19" t="s">
        <v>37</v>
      </c>
      <c s="24" t="s">
        <v>169</v>
      </c>
      <c s="25" t="s">
        <v>138</v>
      </c>
      <c s="26">
        <v>12684</v>
      </c>
      <c s="27">
        <v>0</v>
      </c>
      <c s="27">
        <f>ROUND(ROUND(H62,2)*ROUND(G62,3),2)</f>
      </c>
      <c r="O62">
        <f>(I62*21)/100</f>
      </c>
      <c t="s">
        <v>13</v>
      </c>
    </row>
    <row r="63" spans="1:5" ht="63.75">
      <c r="A63" s="28" t="s">
        <v>40</v>
      </c>
      <c r="E63" s="29" t="s">
        <v>170</v>
      </c>
    </row>
    <row r="64" spans="1:5" ht="229.5">
      <c r="A64" s="30" t="s">
        <v>42</v>
      </c>
      <c r="E64" s="31" t="s">
        <v>171</v>
      </c>
    </row>
    <row r="65" spans="1:5" ht="369.75">
      <c r="A65" t="s">
        <v>43</v>
      </c>
      <c r="E65" s="29" t="s">
        <v>172</v>
      </c>
    </row>
    <row r="66" spans="1:16" ht="12.75">
      <c r="A66" s="19" t="s">
        <v>35</v>
      </c>
      <c s="23" t="s">
        <v>90</v>
      </c>
      <c s="23" t="s">
        <v>173</v>
      </c>
      <c s="19" t="s">
        <v>19</v>
      </c>
      <c s="24" t="s">
        <v>174</v>
      </c>
      <c s="25" t="s">
        <v>138</v>
      </c>
      <c s="26">
        <v>54.9</v>
      </c>
      <c s="27">
        <v>0</v>
      </c>
      <c s="27">
        <f>ROUND(ROUND(H66,2)*ROUND(G66,3),2)</f>
      </c>
      <c r="O66">
        <f>(I66*21)/100</f>
      </c>
      <c t="s">
        <v>13</v>
      </c>
    </row>
    <row r="67" spans="1:5" ht="25.5">
      <c r="A67" s="28" t="s">
        <v>40</v>
      </c>
      <c r="E67" s="29" t="s">
        <v>175</v>
      </c>
    </row>
    <row r="68" spans="1:5" ht="12.75">
      <c r="A68" s="30" t="s">
        <v>42</v>
      </c>
      <c r="E68" s="31" t="s">
        <v>176</v>
      </c>
    </row>
    <row r="69" spans="1:5" ht="306">
      <c r="A69" t="s">
        <v>43</v>
      </c>
      <c r="E69" s="29" t="s">
        <v>177</v>
      </c>
    </row>
    <row r="70" spans="1:16" ht="12.75">
      <c r="A70" s="19" t="s">
        <v>35</v>
      </c>
      <c s="23" t="s">
        <v>94</v>
      </c>
      <c s="23" t="s">
        <v>173</v>
      </c>
      <c s="19" t="s">
        <v>13</v>
      </c>
      <c s="24" t="s">
        <v>174</v>
      </c>
      <c s="25" t="s">
        <v>138</v>
      </c>
      <c s="26">
        <v>4374.27</v>
      </c>
      <c s="27">
        <v>0</v>
      </c>
      <c s="27">
        <f>ROUND(ROUND(H70,2)*ROUND(G70,3),2)</f>
      </c>
      <c r="O70">
        <f>(I70*21)/100</f>
      </c>
      <c t="s">
        <v>13</v>
      </c>
    </row>
    <row r="71" spans="1:5" ht="25.5">
      <c r="A71" s="28" t="s">
        <v>40</v>
      </c>
      <c r="E71" s="29" t="s">
        <v>178</v>
      </c>
    </row>
    <row r="72" spans="1:5" ht="12.75">
      <c r="A72" s="30" t="s">
        <v>42</v>
      </c>
      <c r="E72" s="31" t="s">
        <v>179</v>
      </c>
    </row>
    <row r="73" spans="1:5" ht="306">
      <c r="A73" t="s">
        <v>43</v>
      </c>
      <c r="E73" s="29" t="s">
        <v>177</v>
      </c>
    </row>
    <row r="74" spans="1:16" ht="12.75">
      <c r="A74" s="19" t="s">
        <v>35</v>
      </c>
      <c s="23" t="s">
        <v>99</v>
      </c>
      <c s="23" t="s">
        <v>180</v>
      </c>
      <c s="19" t="s">
        <v>37</v>
      </c>
      <c s="24" t="s">
        <v>181</v>
      </c>
      <c s="25" t="s">
        <v>159</v>
      </c>
      <c s="26">
        <v>50.5</v>
      </c>
      <c s="27">
        <v>0</v>
      </c>
      <c s="27">
        <f>ROUND(ROUND(H74,2)*ROUND(G74,3),2)</f>
      </c>
      <c r="O74">
        <f>(I74*21)/100</f>
      </c>
      <c t="s">
        <v>13</v>
      </c>
    </row>
    <row r="75" spans="1:5" ht="38.25">
      <c r="A75" s="28" t="s">
        <v>40</v>
      </c>
      <c r="E75" s="29" t="s">
        <v>182</v>
      </c>
    </row>
    <row r="76" spans="1:5" ht="12.75">
      <c r="A76" s="30" t="s">
        <v>42</v>
      </c>
      <c r="E76" s="31" t="s">
        <v>183</v>
      </c>
    </row>
    <row r="77" spans="1:5" ht="25.5">
      <c r="A77" t="s">
        <v>43</v>
      </c>
      <c r="E77" s="29" t="s">
        <v>184</v>
      </c>
    </row>
    <row r="78" spans="1:16" ht="12.75">
      <c r="A78" s="19" t="s">
        <v>35</v>
      </c>
      <c s="23" t="s">
        <v>185</v>
      </c>
      <c s="23" t="s">
        <v>186</v>
      </c>
      <c s="19" t="s">
        <v>37</v>
      </c>
      <c s="24" t="s">
        <v>187</v>
      </c>
      <c s="25" t="s">
        <v>159</v>
      </c>
      <c s="26">
        <v>3960</v>
      </c>
      <c s="27">
        <v>0</v>
      </c>
      <c s="27">
        <f>ROUND(ROUND(H78,2)*ROUND(G78,3),2)</f>
      </c>
      <c r="O78">
        <f>(I78*21)/100</f>
      </c>
      <c t="s">
        <v>13</v>
      </c>
    </row>
    <row r="79" spans="1:5" ht="38.25">
      <c r="A79" s="28" t="s">
        <v>40</v>
      </c>
      <c r="E79" s="29" t="s">
        <v>182</v>
      </c>
    </row>
    <row r="80" spans="1:5" ht="114.75">
      <c r="A80" s="30" t="s">
        <v>42</v>
      </c>
      <c r="E80" s="31" t="s">
        <v>188</v>
      </c>
    </row>
    <row r="81" spans="1:5" ht="25.5">
      <c r="A81" t="s">
        <v>43</v>
      </c>
      <c r="E81" s="29" t="s">
        <v>184</v>
      </c>
    </row>
    <row r="82" spans="1:16" ht="12.75">
      <c r="A82" s="19" t="s">
        <v>35</v>
      </c>
      <c s="23" t="s">
        <v>189</v>
      </c>
      <c s="23" t="s">
        <v>190</v>
      </c>
      <c s="19" t="s">
        <v>37</v>
      </c>
      <c s="24" t="s">
        <v>191</v>
      </c>
      <c s="25" t="s">
        <v>159</v>
      </c>
      <c s="26">
        <v>651</v>
      </c>
      <c s="27">
        <v>0</v>
      </c>
      <c s="27">
        <f>ROUND(ROUND(H82,2)*ROUND(G82,3),2)</f>
      </c>
      <c r="O82">
        <f>(I82*21)/100</f>
      </c>
      <c t="s">
        <v>13</v>
      </c>
    </row>
    <row r="83" spans="1:5" ht="38.25">
      <c r="A83" s="28" t="s">
        <v>40</v>
      </c>
      <c r="E83" s="29" t="s">
        <v>182</v>
      </c>
    </row>
    <row r="84" spans="1:5" ht="51">
      <c r="A84" s="30" t="s">
        <v>42</v>
      </c>
      <c r="E84" s="31" t="s">
        <v>192</v>
      </c>
    </row>
    <row r="85" spans="1:5" ht="25.5">
      <c r="A85" t="s">
        <v>43</v>
      </c>
      <c r="E85" s="29" t="s">
        <v>184</v>
      </c>
    </row>
    <row r="86" spans="1:16" ht="12.75">
      <c r="A86" s="19" t="s">
        <v>35</v>
      </c>
      <c s="23" t="s">
        <v>193</v>
      </c>
      <c s="23" t="s">
        <v>194</v>
      </c>
      <c s="19" t="s">
        <v>37</v>
      </c>
      <c s="24" t="s">
        <v>195</v>
      </c>
      <c s="25" t="s">
        <v>159</v>
      </c>
      <c s="26">
        <v>30</v>
      </c>
      <c s="27">
        <v>0</v>
      </c>
      <c s="27">
        <f>ROUND(ROUND(H86,2)*ROUND(G86,3),2)</f>
      </c>
      <c r="O86">
        <f>(I86*21)/100</f>
      </c>
      <c t="s">
        <v>13</v>
      </c>
    </row>
    <row r="87" spans="1:5" ht="12.75">
      <c r="A87" s="28" t="s">
        <v>40</v>
      </c>
      <c r="E87" s="29" t="s">
        <v>196</v>
      </c>
    </row>
    <row r="88" spans="1:5" ht="12.75">
      <c r="A88" s="30" t="s">
        <v>42</v>
      </c>
      <c r="E88" s="31" t="s">
        <v>197</v>
      </c>
    </row>
    <row r="89" spans="1:5" ht="63.75">
      <c r="A89" t="s">
        <v>43</v>
      </c>
      <c r="E89" s="29" t="s">
        <v>198</v>
      </c>
    </row>
    <row r="90" spans="1:16" ht="12.75">
      <c r="A90" s="19" t="s">
        <v>35</v>
      </c>
      <c s="23" t="s">
        <v>199</v>
      </c>
      <c s="23" t="s">
        <v>200</v>
      </c>
      <c s="19" t="s">
        <v>37</v>
      </c>
      <c s="24" t="s">
        <v>201</v>
      </c>
      <c s="25" t="s">
        <v>159</v>
      </c>
      <c s="26">
        <v>12</v>
      </c>
      <c s="27">
        <v>0</v>
      </c>
      <c s="27">
        <f>ROUND(ROUND(H90,2)*ROUND(G90,3),2)</f>
      </c>
      <c r="O90">
        <f>(I90*21)/100</f>
      </c>
      <c t="s">
        <v>13</v>
      </c>
    </row>
    <row r="91" spans="1:5" ht="12.75">
      <c r="A91" s="28" t="s">
        <v>40</v>
      </c>
      <c r="E91" s="29" t="s">
        <v>202</v>
      </c>
    </row>
    <row r="92" spans="1:5" ht="12.75">
      <c r="A92" s="30" t="s">
        <v>42</v>
      </c>
      <c r="E92" s="31" t="s">
        <v>203</v>
      </c>
    </row>
    <row r="93" spans="1:5" ht="63.75">
      <c r="A93" t="s">
        <v>43</v>
      </c>
      <c r="E93" s="29" t="s">
        <v>198</v>
      </c>
    </row>
    <row r="94" spans="1:16" ht="12.75">
      <c r="A94" s="19" t="s">
        <v>35</v>
      </c>
      <c s="23" t="s">
        <v>204</v>
      </c>
      <c s="23" t="s">
        <v>205</v>
      </c>
      <c s="19" t="s">
        <v>37</v>
      </c>
      <c s="24" t="s">
        <v>206</v>
      </c>
      <c s="25" t="s">
        <v>138</v>
      </c>
      <c s="26">
        <v>189</v>
      </c>
      <c s="27">
        <v>0</v>
      </c>
      <c s="27">
        <f>ROUND(ROUND(H94,2)*ROUND(G94,3),2)</f>
      </c>
      <c r="O94">
        <f>(I94*21)/100</f>
      </c>
      <c t="s">
        <v>13</v>
      </c>
    </row>
    <row r="95" spans="1:5" ht="38.25">
      <c r="A95" s="28" t="s">
        <v>40</v>
      </c>
      <c r="E95" s="29" t="s">
        <v>207</v>
      </c>
    </row>
    <row r="96" spans="1:5" ht="38.25">
      <c r="A96" s="30" t="s">
        <v>42</v>
      </c>
      <c r="E96" s="31" t="s">
        <v>208</v>
      </c>
    </row>
    <row r="97" spans="1:5" ht="318.75">
      <c r="A97" t="s">
        <v>43</v>
      </c>
      <c r="E97" s="29" t="s">
        <v>209</v>
      </c>
    </row>
    <row r="98" spans="1:16" ht="12.75">
      <c r="A98" s="19" t="s">
        <v>35</v>
      </c>
      <c s="23" t="s">
        <v>210</v>
      </c>
      <c s="23" t="s">
        <v>211</v>
      </c>
      <c s="19" t="s">
        <v>37</v>
      </c>
      <c s="24" t="s">
        <v>212</v>
      </c>
      <c s="25" t="s">
        <v>138</v>
      </c>
      <c s="26">
        <v>2593.5</v>
      </c>
      <c s="27">
        <v>0</v>
      </c>
      <c s="27">
        <f>ROUND(ROUND(H98,2)*ROUND(G98,3),2)</f>
      </c>
      <c r="O98">
        <f>(I98*21)/100</f>
      </c>
      <c t="s">
        <v>13</v>
      </c>
    </row>
    <row r="99" spans="1:5" ht="63.75">
      <c r="A99" s="28" t="s">
        <v>40</v>
      </c>
      <c r="E99" s="29" t="s">
        <v>213</v>
      </c>
    </row>
    <row r="100" spans="1:5" ht="344.25">
      <c r="A100" s="30" t="s">
        <v>42</v>
      </c>
      <c r="E100" s="31" t="s">
        <v>214</v>
      </c>
    </row>
    <row r="101" spans="1:5" ht="318.75">
      <c r="A101" t="s">
        <v>43</v>
      </c>
      <c r="E101" s="29" t="s">
        <v>209</v>
      </c>
    </row>
    <row r="102" spans="1:16" ht="12.75">
      <c r="A102" s="19" t="s">
        <v>35</v>
      </c>
      <c s="23" t="s">
        <v>215</v>
      </c>
      <c s="23" t="s">
        <v>216</v>
      </c>
      <c s="19" t="s">
        <v>37</v>
      </c>
      <c s="24" t="s">
        <v>217</v>
      </c>
      <c s="25" t="s">
        <v>138</v>
      </c>
      <c s="26">
        <v>4374.27</v>
      </c>
      <c s="27">
        <v>0</v>
      </c>
      <c s="27">
        <f>ROUND(ROUND(H102,2)*ROUND(G102,3),2)</f>
      </c>
      <c r="O102">
        <f>(I102*21)/100</f>
      </c>
      <c t="s">
        <v>13</v>
      </c>
    </row>
    <row r="103" spans="1:5" ht="38.25">
      <c r="A103" s="28" t="s">
        <v>40</v>
      </c>
      <c r="E103" s="29" t="s">
        <v>218</v>
      </c>
    </row>
    <row r="104" spans="1:5" ht="12.75">
      <c r="A104" s="30" t="s">
        <v>42</v>
      </c>
      <c r="E104" s="31" t="s">
        <v>179</v>
      </c>
    </row>
    <row r="105" spans="1:5" ht="267.75">
      <c r="A105" t="s">
        <v>43</v>
      </c>
      <c r="E105" s="29" t="s">
        <v>219</v>
      </c>
    </row>
    <row r="106" spans="1:16" ht="12.75">
      <c r="A106" s="19" t="s">
        <v>35</v>
      </c>
      <c s="23" t="s">
        <v>220</v>
      </c>
      <c s="23" t="s">
        <v>221</v>
      </c>
      <c s="19" t="s">
        <v>19</v>
      </c>
      <c s="24" t="s">
        <v>222</v>
      </c>
      <c s="25" t="s">
        <v>138</v>
      </c>
      <c s="26">
        <v>54.9</v>
      </c>
      <c s="27">
        <v>0</v>
      </c>
      <c s="27">
        <f>ROUND(ROUND(H106,2)*ROUND(G106,3),2)</f>
      </c>
      <c r="O106">
        <f>(I106*21)/100</f>
      </c>
      <c t="s">
        <v>13</v>
      </c>
    </row>
    <row r="107" spans="1:5" ht="25.5">
      <c r="A107" s="28" t="s">
        <v>40</v>
      </c>
      <c r="E107" s="29" t="s">
        <v>223</v>
      </c>
    </row>
    <row r="108" spans="1:5" ht="12.75">
      <c r="A108" s="30" t="s">
        <v>42</v>
      </c>
      <c r="E108" s="31" t="s">
        <v>176</v>
      </c>
    </row>
    <row r="109" spans="1:5" ht="191.25">
      <c r="A109" t="s">
        <v>43</v>
      </c>
      <c r="E109" s="29" t="s">
        <v>224</v>
      </c>
    </row>
    <row r="110" spans="1:16" ht="12.75">
      <c r="A110" s="19" t="s">
        <v>35</v>
      </c>
      <c s="23" t="s">
        <v>225</v>
      </c>
      <c s="23" t="s">
        <v>221</v>
      </c>
      <c s="19" t="s">
        <v>13</v>
      </c>
      <c s="24" t="s">
        <v>222</v>
      </c>
      <c s="25" t="s">
        <v>138</v>
      </c>
      <c s="26">
        <v>4374.27</v>
      </c>
      <c s="27">
        <v>0</v>
      </c>
      <c s="27">
        <f>ROUND(ROUND(H110,2)*ROUND(G110,3),2)</f>
      </c>
      <c r="O110">
        <f>(I110*21)/100</f>
      </c>
      <c t="s">
        <v>13</v>
      </c>
    </row>
    <row r="111" spans="1:5" ht="38.25">
      <c r="A111" s="28" t="s">
        <v>40</v>
      </c>
      <c r="E111" s="29" t="s">
        <v>226</v>
      </c>
    </row>
    <row r="112" spans="1:5" ht="12.75">
      <c r="A112" s="30" t="s">
        <v>42</v>
      </c>
      <c r="E112" s="31" t="s">
        <v>179</v>
      </c>
    </row>
    <row r="113" spans="1:5" ht="191.25">
      <c r="A113" t="s">
        <v>43</v>
      </c>
      <c r="E113" s="29" t="s">
        <v>224</v>
      </c>
    </row>
    <row r="114" spans="1:16" ht="12.75">
      <c r="A114" s="19" t="s">
        <v>35</v>
      </c>
      <c s="23" t="s">
        <v>227</v>
      </c>
      <c s="23" t="s">
        <v>228</v>
      </c>
      <c s="19" t="s">
        <v>37</v>
      </c>
      <c s="24" t="s">
        <v>229</v>
      </c>
      <c s="25" t="s">
        <v>138</v>
      </c>
      <c s="26">
        <v>462.6</v>
      </c>
      <c s="27">
        <v>0</v>
      </c>
      <c s="27">
        <f>ROUND(ROUND(H114,2)*ROUND(G114,3),2)</f>
      </c>
      <c r="O114">
        <f>(I114*21)/100</f>
      </c>
      <c t="s">
        <v>13</v>
      </c>
    </row>
    <row r="115" spans="1:5" ht="12.75">
      <c r="A115" s="28" t="s">
        <v>40</v>
      </c>
      <c r="E115" s="29" t="s">
        <v>230</v>
      </c>
    </row>
    <row r="116" spans="1:5" ht="25.5">
      <c r="A116" s="30" t="s">
        <v>42</v>
      </c>
      <c r="E116" s="31" t="s">
        <v>231</v>
      </c>
    </row>
    <row r="117" spans="1:5" ht="280.5">
      <c r="A117" t="s">
        <v>43</v>
      </c>
      <c r="E117" s="29" t="s">
        <v>232</v>
      </c>
    </row>
    <row r="118" spans="1:16" ht="12.75">
      <c r="A118" s="19" t="s">
        <v>35</v>
      </c>
      <c s="23" t="s">
        <v>233</v>
      </c>
      <c s="23" t="s">
        <v>234</v>
      </c>
      <c s="19" t="s">
        <v>37</v>
      </c>
      <c s="24" t="s">
        <v>235</v>
      </c>
      <c s="25" t="s">
        <v>138</v>
      </c>
      <c s="26">
        <v>667.69</v>
      </c>
      <c s="27">
        <v>0</v>
      </c>
      <c s="27">
        <f>ROUND(ROUND(H118,2)*ROUND(G118,3),2)</f>
      </c>
      <c r="O118">
        <f>(I118*21)/100</f>
      </c>
      <c t="s">
        <v>13</v>
      </c>
    </row>
    <row r="119" spans="1:5" ht="38.25">
      <c r="A119" s="28" t="s">
        <v>40</v>
      </c>
      <c r="E119" s="29" t="s">
        <v>236</v>
      </c>
    </row>
    <row r="120" spans="1:5" ht="204">
      <c r="A120" s="30" t="s">
        <v>42</v>
      </c>
      <c r="E120" s="31" t="s">
        <v>237</v>
      </c>
    </row>
    <row r="121" spans="1:5" ht="242.25">
      <c r="A121" t="s">
        <v>43</v>
      </c>
      <c r="E121" s="29" t="s">
        <v>238</v>
      </c>
    </row>
    <row r="122" spans="1:16" ht="12.75">
      <c r="A122" s="19" t="s">
        <v>35</v>
      </c>
      <c s="23" t="s">
        <v>239</v>
      </c>
      <c s="23" t="s">
        <v>240</v>
      </c>
      <c s="19" t="s">
        <v>37</v>
      </c>
      <c s="24" t="s">
        <v>241</v>
      </c>
      <c s="25" t="s">
        <v>138</v>
      </c>
      <c s="26">
        <v>54.9</v>
      </c>
      <c s="27">
        <v>0</v>
      </c>
      <c s="27">
        <f>ROUND(ROUND(H122,2)*ROUND(G122,3),2)</f>
      </c>
      <c r="O122">
        <f>(I122*21)/100</f>
      </c>
      <c t="s">
        <v>13</v>
      </c>
    </row>
    <row r="123" spans="1:5" ht="25.5">
      <c r="A123" s="28" t="s">
        <v>40</v>
      </c>
      <c r="E123" s="29" t="s">
        <v>242</v>
      </c>
    </row>
    <row r="124" spans="1:5" ht="12.75">
      <c r="A124" s="30" t="s">
        <v>42</v>
      </c>
      <c r="E124" s="31" t="s">
        <v>243</v>
      </c>
    </row>
    <row r="125" spans="1:5" ht="229.5">
      <c r="A125" t="s">
        <v>43</v>
      </c>
      <c r="E125" s="29" t="s">
        <v>244</v>
      </c>
    </row>
    <row r="126" spans="1:16" ht="12.75">
      <c r="A126" s="19" t="s">
        <v>35</v>
      </c>
      <c s="23" t="s">
        <v>245</v>
      </c>
      <c s="23" t="s">
        <v>246</v>
      </c>
      <c s="19" t="s">
        <v>19</v>
      </c>
      <c s="24" t="s">
        <v>247</v>
      </c>
      <c s="25" t="s">
        <v>138</v>
      </c>
      <c s="26">
        <v>84</v>
      </c>
      <c s="27">
        <v>0</v>
      </c>
      <c s="27">
        <f>ROUND(ROUND(H126,2)*ROUND(G126,3),2)</f>
      </c>
      <c r="O126">
        <f>(I126*21)/100</f>
      </c>
      <c t="s">
        <v>13</v>
      </c>
    </row>
    <row r="127" spans="1:5" ht="38.25">
      <c r="A127" s="28" t="s">
        <v>40</v>
      </c>
      <c r="E127" s="29" t="s">
        <v>248</v>
      </c>
    </row>
    <row r="128" spans="1:5" ht="38.25">
      <c r="A128" s="30" t="s">
        <v>42</v>
      </c>
      <c r="E128" s="31" t="s">
        <v>249</v>
      </c>
    </row>
    <row r="129" spans="1:5" ht="229.5">
      <c r="A129" t="s">
        <v>43</v>
      </c>
      <c r="E129" s="29" t="s">
        <v>250</v>
      </c>
    </row>
    <row r="130" spans="1:16" ht="12.75">
      <c r="A130" s="19" t="s">
        <v>35</v>
      </c>
      <c s="23" t="s">
        <v>251</v>
      </c>
      <c s="23" t="s">
        <v>246</v>
      </c>
      <c s="19" t="s">
        <v>13</v>
      </c>
      <c s="24" t="s">
        <v>247</v>
      </c>
      <c s="25" t="s">
        <v>138</v>
      </c>
      <c s="26">
        <v>1151.425</v>
      </c>
      <c s="27">
        <v>0</v>
      </c>
      <c s="27">
        <f>ROUND(ROUND(H130,2)*ROUND(G130,3),2)</f>
      </c>
      <c r="O130">
        <f>(I130*21)/100</f>
      </c>
      <c t="s">
        <v>13</v>
      </c>
    </row>
    <row r="131" spans="1:5" ht="25.5">
      <c r="A131" s="28" t="s">
        <v>40</v>
      </c>
      <c r="E131" s="29" t="s">
        <v>252</v>
      </c>
    </row>
    <row r="132" spans="1:5" ht="76.5">
      <c r="A132" s="30" t="s">
        <v>42</v>
      </c>
      <c r="E132" s="31" t="s">
        <v>253</v>
      </c>
    </row>
    <row r="133" spans="1:5" ht="229.5">
      <c r="A133" t="s">
        <v>43</v>
      </c>
      <c r="E133" s="29" t="s">
        <v>250</v>
      </c>
    </row>
    <row r="134" spans="1:16" ht="12.75">
      <c r="A134" s="19" t="s">
        <v>35</v>
      </c>
      <c s="23" t="s">
        <v>254</v>
      </c>
      <c s="23" t="s">
        <v>255</v>
      </c>
      <c s="19" t="s">
        <v>37</v>
      </c>
      <c s="24" t="s">
        <v>256</v>
      </c>
      <c s="25" t="s">
        <v>138</v>
      </c>
      <c s="26">
        <v>282.7</v>
      </c>
      <c s="27">
        <v>0</v>
      </c>
      <c s="27">
        <f>ROUND(ROUND(H134,2)*ROUND(G134,3),2)</f>
      </c>
      <c r="O134">
        <f>(I134*21)/100</f>
      </c>
      <c t="s">
        <v>13</v>
      </c>
    </row>
    <row r="135" spans="1:5" ht="25.5">
      <c r="A135" s="28" t="s">
        <v>40</v>
      </c>
      <c r="E135" s="29" t="s">
        <v>257</v>
      </c>
    </row>
    <row r="136" spans="1:5" ht="76.5">
      <c r="A136" s="30" t="s">
        <v>42</v>
      </c>
      <c r="E136" s="31" t="s">
        <v>258</v>
      </c>
    </row>
    <row r="137" spans="1:5" ht="280.5">
      <c r="A137" t="s">
        <v>43</v>
      </c>
      <c r="E137" s="29" t="s">
        <v>259</v>
      </c>
    </row>
    <row r="138" spans="1:16" ht="12.75">
      <c r="A138" s="19" t="s">
        <v>35</v>
      </c>
      <c s="23" t="s">
        <v>260</v>
      </c>
      <c s="23" t="s">
        <v>261</v>
      </c>
      <c s="19" t="s">
        <v>262</v>
      </c>
      <c s="24" t="s">
        <v>263</v>
      </c>
      <c s="25" t="s">
        <v>122</v>
      </c>
      <c s="26">
        <v>13038</v>
      </c>
      <c s="27">
        <v>0</v>
      </c>
      <c s="27">
        <f>ROUND(ROUND(H138,2)*ROUND(G138,3),2)</f>
      </c>
      <c r="O138">
        <f>(I138*21)/100</f>
      </c>
      <c t="s">
        <v>13</v>
      </c>
    </row>
    <row r="139" spans="1:5" ht="25.5">
      <c r="A139" s="28" t="s">
        <v>40</v>
      </c>
      <c r="E139" s="29" t="s">
        <v>264</v>
      </c>
    </row>
    <row r="140" spans="1:5" ht="216.75">
      <c r="A140" s="30" t="s">
        <v>42</v>
      </c>
      <c r="E140" s="31" t="s">
        <v>265</v>
      </c>
    </row>
    <row r="141" spans="1:5" ht="38.25">
      <c r="A141" t="s">
        <v>43</v>
      </c>
      <c r="E141" s="29" t="s">
        <v>266</v>
      </c>
    </row>
    <row r="142" spans="1:16" ht="12.75">
      <c r="A142" s="19" t="s">
        <v>35</v>
      </c>
      <c s="23" t="s">
        <v>267</v>
      </c>
      <c s="23" t="s">
        <v>268</v>
      </c>
      <c s="19" t="s">
        <v>37</v>
      </c>
      <c s="24" t="s">
        <v>269</v>
      </c>
      <c s="25" t="s">
        <v>122</v>
      </c>
      <c s="26">
        <v>13038</v>
      </c>
      <c s="27">
        <v>0</v>
      </c>
      <c s="27">
        <f>ROUND(ROUND(H142,2)*ROUND(G142,3),2)</f>
      </c>
      <c r="O142">
        <f>(I142*21)/100</f>
      </c>
      <c t="s">
        <v>13</v>
      </c>
    </row>
    <row r="143" spans="1:5" ht="12.75">
      <c r="A143" s="28" t="s">
        <v>40</v>
      </c>
      <c r="E143" s="29" t="s">
        <v>270</v>
      </c>
    </row>
    <row r="144" spans="1:5" ht="12.75">
      <c r="A144" s="30" t="s">
        <v>42</v>
      </c>
      <c r="E144" s="31" t="s">
        <v>271</v>
      </c>
    </row>
    <row r="145" spans="1:5" ht="25.5">
      <c r="A145" t="s">
        <v>43</v>
      </c>
      <c r="E145" s="29" t="s">
        <v>272</v>
      </c>
    </row>
    <row r="146" spans="1:16" ht="12.75">
      <c r="A146" s="19" t="s">
        <v>35</v>
      </c>
      <c s="23" t="s">
        <v>273</v>
      </c>
      <c s="23" t="s">
        <v>274</v>
      </c>
      <c s="19" t="s">
        <v>37</v>
      </c>
      <c s="24" t="s">
        <v>275</v>
      </c>
      <c s="25" t="s">
        <v>122</v>
      </c>
      <c s="26">
        <v>13038</v>
      </c>
      <c s="27">
        <v>0</v>
      </c>
      <c s="27">
        <f>ROUND(ROUND(H146,2)*ROUND(G146,3),2)</f>
      </c>
      <c r="O146">
        <f>(I146*21)/100</f>
      </c>
      <c t="s">
        <v>13</v>
      </c>
    </row>
    <row r="147" spans="1:5" ht="12.75">
      <c r="A147" s="28" t="s">
        <v>40</v>
      </c>
      <c r="E147" s="29" t="s">
        <v>270</v>
      </c>
    </row>
    <row r="148" spans="1:5" ht="12.75">
      <c r="A148" s="30" t="s">
        <v>42</v>
      </c>
      <c r="E148" s="31" t="s">
        <v>271</v>
      </c>
    </row>
    <row r="149" spans="1:5" ht="38.25">
      <c r="A149" t="s">
        <v>43</v>
      </c>
      <c r="E149" s="29" t="s">
        <v>276</v>
      </c>
    </row>
    <row r="150" spans="1:18" ht="12.75" customHeight="1">
      <c r="A150" s="5" t="s">
        <v>33</v>
      </c>
      <c s="5"/>
      <c s="35" t="s">
        <v>13</v>
      </c>
      <c s="5"/>
      <c s="21" t="s">
        <v>277</v>
      </c>
      <c s="5"/>
      <c s="5"/>
      <c s="5"/>
      <c s="36">
        <f>0+Q150</f>
      </c>
      <c r="O150">
        <f>0+R150</f>
      </c>
      <c r="Q150">
        <f>0+I151+I155+I159+I163+I167+I171</f>
      </c>
      <c>
        <f>0+O151+O155+O159+O163+O167+O171</f>
      </c>
    </row>
    <row r="151" spans="1:16" ht="12.75">
      <c r="A151" s="19" t="s">
        <v>35</v>
      </c>
      <c s="23" t="s">
        <v>278</v>
      </c>
      <c s="23" t="s">
        <v>279</v>
      </c>
      <c s="19" t="s">
        <v>37</v>
      </c>
      <c s="24" t="s">
        <v>280</v>
      </c>
      <c s="25" t="s">
        <v>159</v>
      </c>
      <c s="26">
        <v>2727.5</v>
      </c>
      <c s="27">
        <v>0</v>
      </c>
      <c s="27">
        <f>ROUND(ROUND(H151,2)*ROUND(G151,3),2)</f>
      </c>
      <c r="O151">
        <f>(I151*21)/100</f>
      </c>
      <c t="s">
        <v>13</v>
      </c>
    </row>
    <row r="152" spans="1:5" ht="38.25">
      <c r="A152" s="28" t="s">
        <v>40</v>
      </c>
      <c r="E152" s="29" t="s">
        <v>281</v>
      </c>
    </row>
    <row r="153" spans="1:5" ht="25.5">
      <c r="A153" s="30" t="s">
        <v>42</v>
      </c>
      <c r="E153" s="31" t="s">
        <v>282</v>
      </c>
    </row>
    <row r="154" spans="1:5" ht="165.75">
      <c r="A154" t="s">
        <v>43</v>
      </c>
      <c r="E154" s="29" t="s">
        <v>283</v>
      </c>
    </row>
    <row r="155" spans="1:16" ht="12.75">
      <c r="A155" s="19" t="s">
        <v>35</v>
      </c>
      <c s="23" t="s">
        <v>284</v>
      </c>
      <c s="23" t="s">
        <v>285</v>
      </c>
      <c s="19" t="s">
        <v>37</v>
      </c>
      <c s="24" t="s">
        <v>286</v>
      </c>
      <c s="25" t="s">
        <v>138</v>
      </c>
      <c s="26">
        <v>10206.63</v>
      </c>
      <c s="27">
        <v>0</v>
      </c>
      <c s="27">
        <f>ROUND(ROUND(H155,2)*ROUND(G155,3),2)</f>
      </c>
      <c r="O155">
        <f>(I155*21)/100</f>
      </c>
      <c t="s">
        <v>13</v>
      </c>
    </row>
    <row r="156" spans="1:5" ht="63.75">
      <c r="A156" s="28" t="s">
        <v>40</v>
      </c>
      <c r="E156" s="29" t="s">
        <v>287</v>
      </c>
    </row>
    <row r="157" spans="1:5" ht="140.25">
      <c r="A157" s="30" t="s">
        <v>42</v>
      </c>
      <c r="E157" s="31" t="s">
        <v>288</v>
      </c>
    </row>
    <row r="158" spans="1:5" ht="38.25">
      <c r="A158" t="s">
        <v>43</v>
      </c>
      <c r="E158" s="29" t="s">
        <v>289</v>
      </c>
    </row>
    <row r="159" spans="1:16" ht="12.75">
      <c r="A159" s="19" t="s">
        <v>35</v>
      </c>
      <c s="23" t="s">
        <v>290</v>
      </c>
      <c s="23" t="s">
        <v>291</v>
      </c>
      <c s="19" t="s">
        <v>19</v>
      </c>
      <c s="24" t="s">
        <v>292</v>
      </c>
      <c s="25" t="s">
        <v>122</v>
      </c>
      <c s="26">
        <v>8374</v>
      </c>
      <c s="27">
        <v>0</v>
      </c>
      <c s="27">
        <f>ROUND(ROUND(H159,2)*ROUND(G159,3),2)</f>
      </c>
      <c r="O159">
        <f>(I159*21)/100</f>
      </c>
      <c t="s">
        <v>13</v>
      </c>
    </row>
    <row r="160" spans="1:5" ht="25.5">
      <c r="A160" s="28" t="s">
        <v>40</v>
      </c>
      <c r="E160" s="29" t="s">
        <v>293</v>
      </c>
    </row>
    <row r="161" spans="1:5" ht="76.5">
      <c r="A161" s="30" t="s">
        <v>42</v>
      </c>
      <c r="E161" s="31" t="s">
        <v>294</v>
      </c>
    </row>
    <row r="162" spans="1:5" ht="102">
      <c r="A162" t="s">
        <v>43</v>
      </c>
      <c r="E162" s="29" t="s">
        <v>295</v>
      </c>
    </row>
    <row r="163" spans="1:16" ht="12.75">
      <c r="A163" s="19" t="s">
        <v>35</v>
      </c>
      <c s="23" t="s">
        <v>296</v>
      </c>
      <c s="23" t="s">
        <v>291</v>
      </c>
      <c s="19" t="s">
        <v>13</v>
      </c>
      <c s="24" t="s">
        <v>292</v>
      </c>
      <c s="25" t="s">
        <v>122</v>
      </c>
      <c s="26">
        <v>10702.75</v>
      </c>
      <c s="27">
        <v>0</v>
      </c>
      <c s="27">
        <f>ROUND(ROUND(H163,2)*ROUND(G163,3),2)</f>
      </c>
      <c r="O163">
        <f>(I163*21)/100</f>
      </c>
      <c t="s">
        <v>13</v>
      </c>
    </row>
    <row r="164" spans="1:5" ht="25.5">
      <c r="A164" s="28" t="s">
        <v>40</v>
      </c>
      <c r="E164" s="29" t="s">
        <v>297</v>
      </c>
    </row>
    <row r="165" spans="1:5" ht="51">
      <c r="A165" s="30" t="s">
        <v>42</v>
      </c>
      <c r="E165" s="31" t="s">
        <v>298</v>
      </c>
    </row>
    <row r="166" spans="1:5" ht="102">
      <c r="A166" t="s">
        <v>43</v>
      </c>
      <c r="E166" s="29" t="s">
        <v>295</v>
      </c>
    </row>
    <row r="167" spans="1:16" ht="12.75">
      <c r="A167" s="19" t="s">
        <v>35</v>
      </c>
      <c s="23" t="s">
        <v>299</v>
      </c>
      <c s="23" t="s">
        <v>291</v>
      </c>
      <c s="19" t="s">
        <v>12</v>
      </c>
      <c s="24" t="s">
        <v>292</v>
      </c>
      <c s="25" t="s">
        <v>122</v>
      </c>
      <c s="26">
        <v>31983.2</v>
      </c>
      <c s="27">
        <v>0</v>
      </c>
      <c s="27">
        <f>ROUND(ROUND(H167,2)*ROUND(G167,3),2)</f>
      </c>
      <c r="O167">
        <f>(I167*21)/100</f>
      </c>
      <c t="s">
        <v>13</v>
      </c>
    </row>
    <row r="168" spans="1:5" ht="38.25">
      <c r="A168" s="28" t="s">
        <v>40</v>
      </c>
      <c r="E168" s="29" t="s">
        <v>300</v>
      </c>
    </row>
    <row r="169" spans="1:5" ht="114.75">
      <c r="A169" s="30" t="s">
        <v>42</v>
      </c>
      <c r="E169" s="31" t="s">
        <v>301</v>
      </c>
    </row>
    <row r="170" spans="1:5" ht="114.75">
      <c r="A170" t="s">
        <v>43</v>
      </c>
      <c r="E170" s="29" t="s">
        <v>302</v>
      </c>
    </row>
    <row r="171" spans="1:16" ht="12.75">
      <c r="A171" s="19" t="s">
        <v>35</v>
      </c>
      <c s="23" t="s">
        <v>303</v>
      </c>
      <c s="23" t="s">
        <v>304</v>
      </c>
      <c s="19" t="s">
        <v>37</v>
      </c>
      <c s="24" t="s">
        <v>305</v>
      </c>
      <c s="25" t="s">
        <v>138</v>
      </c>
      <c s="26">
        <v>192.75</v>
      </c>
      <c s="27">
        <v>0</v>
      </c>
      <c s="27">
        <f>ROUND(ROUND(H171,2)*ROUND(G171,3),2)</f>
      </c>
      <c r="O171">
        <f>(I171*21)/100</f>
      </c>
      <c t="s">
        <v>13</v>
      </c>
    </row>
    <row r="172" spans="1:5" ht="12.75">
      <c r="A172" s="28" t="s">
        <v>40</v>
      </c>
      <c r="E172" s="29" t="s">
        <v>306</v>
      </c>
    </row>
    <row r="173" spans="1:5" ht="12.75">
      <c r="A173" s="30" t="s">
        <v>42</v>
      </c>
      <c r="E173" s="31" t="s">
        <v>307</v>
      </c>
    </row>
    <row r="174" spans="1:5" ht="38.25">
      <c r="A174" t="s">
        <v>43</v>
      </c>
      <c r="E174" s="29" t="s">
        <v>289</v>
      </c>
    </row>
    <row r="175" spans="1:18" ht="12.75" customHeight="1">
      <c r="A175" s="5" t="s">
        <v>33</v>
      </c>
      <c s="5"/>
      <c s="35" t="s">
        <v>12</v>
      </c>
      <c s="5"/>
      <c s="21" t="s">
        <v>308</v>
      </c>
      <c s="5"/>
      <c s="5"/>
      <c s="5"/>
      <c s="36">
        <f>0+Q175</f>
      </c>
      <c r="O175">
        <f>0+R175</f>
      </c>
      <c r="Q175">
        <f>0+I176</f>
      </c>
      <c>
        <f>0+O176</f>
      </c>
    </row>
    <row r="176" spans="1:16" ht="25.5">
      <c r="A176" s="19" t="s">
        <v>35</v>
      </c>
      <c s="23" t="s">
        <v>309</v>
      </c>
      <c s="23" t="s">
        <v>310</v>
      </c>
      <c s="19" t="s">
        <v>37</v>
      </c>
      <c s="24" t="s">
        <v>311</v>
      </c>
      <c s="25" t="s">
        <v>122</v>
      </c>
      <c s="26">
        <v>1542</v>
      </c>
      <c s="27">
        <v>0</v>
      </c>
      <c s="27">
        <f>ROUND(ROUND(H176,2)*ROUND(G176,3),2)</f>
      </c>
      <c r="O176">
        <f>(I176*21)/100</f>
      </c>
      <c t="s">
        <v>13</v>
      </c>
    </row>
    <row r="177" spans="1:5" ht="51">
      <c r="A177" s="28" t="s">
        <v>40</v>
      </c>
      <c r="E177" s="29" t="s">
        <v>312</v>
      </c>
    </row>
    <row r="178" spans="1:5" ht="12.75">
      <c r="A178" s="30" t="s">
        <v>42</v>
      </c>
      <c r="E178" s="31" t="s">
        <v>313</v>
      </c>
    </row>
    <row r="179" spans="1:5" ht="114.75">
      <c r="A179" t="s">
        <v>43</v>
      </c>
      <c r="E179" s="29" t="s">
        <v>314</v>
      </c>
    </row>
    <row r="180" spans="1:18" ht="12.75" customHeight="1">
      <c r="A180" s="5" t="s">
        <v>33</v>
      </c>
      <c s="5"/>
      <c s="35" t="s">
        <v>23</v>
      </c>
      <c s="5"/>
      <c s="21" t="s">
        <v>315</v>
      </c>
      <c s="5"/>
      <c s="5"/>
      <c s="5"/>
      <c s="36">
        <f>0+Q180</f>
      </c>
      <c r="O180">
        <f>0+R180</f>
      </c>
      <c r="Q180">
        <f>0+I181+I185+I189</f>
      </c>
      <c>
        <f>0+O181+O185+O189</f>
      </c>
    </row>
    <row r="181" spans="1:16" ht="12.75">
      <c r="A181" s="19" t="s">
        <v>35</v>
      </c>
      <c s="23" t="s">
        <v>316</v>
      </c>
      <c s="23" t="s">
        <v>317</v>
      </c>
      <c s="19" t="s">
        <v>37</v>
      </c>
      <c s="24" t="s">
        <v>318</v>
      </c>
      <c s="25" t="s">
        <v>138</v>
      </c>
      <c s="26">
        <v>10.035</v>
      </c>
      <c s="27">
        <v>0</v>
      </c>
      <c s="27">
        <f>ROUND(ROUND(H181,2)*ROUND(G181,3),2)</f>
      </c>
      <c r="O181">
        <f>(I181*21)/100</f>
      </c>
      <c t="s">
        <v>13</v>
      </c>
    </row>
    <row r="182" spans="1:5" ht="38.25">
      <c r="A182" s="28" t="s">
        <v>40</v>
      </c>
      <c r="E182" s="29" t="s">
        <v>319</v>
      </c>
    </row>
    <row r="183" spans="1:5" ht="114.75">
      <c r="A183" s="30" t="s">
        <v>42</v>
      </c>
      <c r="E183" s="31" t="s">
        <v>320</v>
      </c>
    </row>
    <row r="184" spans="1:5" ht="369.75">
      <c r="A184" t="s">
        <v>43</v>
      </c>
      <c r="E184" s="29" t="s">
        <v>321</v>
      </c>
    </row>
    <row r="185" spans="1:16" ht="12.75">
      <c r="A185" s="19" t="s">
        <v>35</v>
      </c>
      <c s="23" t="s">
        <v>322</v>
      </c>
      <c s="23" t="s">
        <v>323</v>
      </c>
      <c s="19" t="s">
        <v>37</v>
      </c>
      <c s="24" t="s">
        <v>324</v>
      </c>
      <c s="25" t="s">
        <v>138</v>
      </c>
      <c s="26">
        <v>751.025</v>
      </c>
      <c s="27">
        <v>0</v>
      </c>
      <c s="27">
        <f>ROUND(ROUND(H185,2)*ROUND(G185,3),2)</f>
      </c>
      <c r="O185">
        <f>(I185*21)/100</f>
      </c>
      <c t="s">
        <v>13</v>
      </c>
    </row>
    <row r="186" spans="1:5" ht="38.25">
      <c r="A186" s="28" t="s">
        <v>40</v>
      </c>
      <c r="E186" s="29" t="s">
        <v>325</v>
      </c>
    </row>
    <row r="187" spans="1:5" ht="89.25">
      <c r="A187" s="30" t="s">
        <v>42</v>
      </c>
      <c r="E187" s="31" t="s">
        <v>326</v>
      </c>
    </row>
    <row r="188" spans="1:5" ht="38.25">
      <c r="A188" t="s">
        <v>43</v>
      </c>
      <c r="E188" s="29" t="s">
        <v>289</v>
      </c>
    </row>
    <row r="189" spans="1:16" ht="12.75">
      <c r="A189" s="19" t="s">
        <v>35</v>
      </c>
      <c s="23" t="s">
        <v>327</v>
      </c>
      <c s="23" t="s">
        <v>328</v>
      </c>
      <c s="19" t="s">
        <v>37</v>
      </c>
      <c s="24" t="s">
        <v>329</v>
      </c>
      <c s="25" t="s">
        <v>138</v>
      </c>
      <c s="26">
        <v>1.2</v>
      </c>
      <c s="27">
        <v>0</v>
      </c>
      <c s="27">
        <f>ROUND(ROUND(H189,2)*ROUND(G189,3),2)</f>
      </c>
      <c r="O189">
        <f>(I189*21)/100</f>
      </c>
      <c t="s">
        <v>13</v>
      </c>
    </row>
    <row r="190" spans="1:5" ht="25.5">
      <c r="A190" s="28" t="s">
        <v>40</v>
      </c>
      <c r="E190" s="29" t="s">
        <v>330</v>
      </c>
    </row>
    <row r="191" spans="1:5" ht="63.75">
      <c r="A191" s="30" t="s">
        <v>42</v>
      </c>
      <c r="E191" s="31" t="s">
        <v>331</v>
      </c>
    </row>
    <row r="192" spans="1:5" ht="102">
      <c r="A192" t="s">
        <v>43</v>
      </c>
      <c r="E192" s="29" t="s">
        <v>332</v>
      </c>
    </row>
    <row r="193" spans="1:18" ht="12.75" customHeight="1">
      <c r="A193" s="5" t="s">
        <v>33</v>
      </c>
      <c s="5"/>
      <c s="35" t="s">
        <v>25</v>
      </c>
      <c s="5"/>
      <c s="21" t="s">
        <v>333</v>
      </c>
      <c s="5"/>
      <c s="5"/>
      <c s="5"/>
      <c s="36">
        <f>0+Q193</f>
      </c>
      <c r="O193">
        <f>0+R193</f>
      </c>
      <c r="Q193">
        <f>0+I194+I198+I202+I206+I210+I214+I218+I222+I226+I230+I234+I238+I242+I246+I250+I254+I258+I262+I266+I270+I274+I278+I282+I286+I290</f>
      </c>
      <c>
        <f>0+O194+O198+O202+O206+O210+O214+O218+O222+O226+O230+O234+O238+O242+O246+O250+O254+O258+O262+O266+O270+O274+O278+O282+O286+O290</f>
      </c>
    </row>
    <row r="194" spans="1:16" ht="12.75">
      <c r="A194" s="19" t="s">
        <v>35</v>
      </c>
      <c s="23" t="s">
        <v>334</v>
      </c>
      <c s="23" t="s">
        <v>335</v>
      </c>
      <c s="19" t="s">
        <v>19</v>
      </c>
      <c s="24" t="s">
        <v>336</v>
      </c>
      <c s="25" t="s">
        <v>138</v>
      </c>
      <c s="26">
        <v>3195.213</v>
      </c>
      <c s="27">
        <v>0</v>
      </c>
      <c s="27">
        <f>ROUND(ROUND(H194,2)*ROUND(G194,3),2)</f>
      </c>
      <c r="O194">
        <f>(I194*21)/100</f>
      </c>
      <c t="s">
        <v>13</v>
      </c>
    </row>
    <row r="195" spans="1:5" ht="25.5">
      <c r="A195" s="28" t="s">
        <v>40</v>
      </c>
      <c r="E195" s="29" t="s">
        <v>337</v>
      </c>
    </row>
    <row r="196" spans="1:5" ht="51">
      <c r="A196" s="30" t="s">
        <v>42</v>
      </c>
      <c r="E196" s="31" t="s">
        <v>338</v>
      </c>
    </row>
    <row r="197" spans="1:5" ht="51">
      <c r="A197" t="s">
        <v>43</v>
      </c>
      <c r="E197" s="29" t="s">
        <v>339</v>
      </c>
    </row>
    <row r="198" spans="1:16" ht="12.75">
      <c r="A198" s="19" t="s">
        <v>35</v>
      </c>
      <c s="23" t="s">
        <v>340</v>
      </c>
      <c s="23" t="s">
        <v>335</v>
      </c>
      <c s="19" t="s">
        <v>13</v>
      </c>
      <c s="24" t="s">
        <v>336</v>
      </c>
      <c s="25" t="s">
        <v>138</v>
      </c>
      <c s="26">
        <v>2784.5</v>
      </c>
      <c s="27">
        <v>0</v>
      </c>
      <c s="27">
        <f>ROUND(ROUND(H198,2)*ROUND(G198,3),2)</f>
      </c>
      <c r="O198">
        <f>(I198*21)/100</f>
      </c>
      <c t="s">
        <v>13</v>
      </c>
    </row>
    <row r="199" spans="1:5" ht="38.25">
      <c r="A199" s="28" t="s">
        <v>40</v>
      </c>
      <c r="E199" s="29" t="s">
        <v>341</v>
      </c>
    </row>
    <row r="200" spans="1:5" ht="76.5">
      <c r="A200" s="30" t="s">
        <v>42</v>
      </c>
      <c r="E200" s="31" t="s">
        <v>342</v>
      </c>
    </row>
    <row r="201" spans="1:5" ht="51">
      <c r="A201" t="s">
        <v>43</v>
      </c>
      <c r="E201" s="29" t="s">
        <v>339</v>
      </c>
    </row>
    <row r="202" spans="1:16" ht="12.75">
      <c r="A202" s="19" t="s">
        <v>35</v>
      </c>
      <c s="23" t="s">
        <v>343</v>
      </c>
      <c s="23" t="s">
        <v>335</v>
      </c>
      <c s="19" t="s">
        <v>12</v>
      </c>
      <c s="24" t="s">
        <v>336</v>
      </c>
      <c s="25" t="s">
        <v>138</v>
      </c>
      <c s="26">
        <v>3471.6</v>
      </c>
      <c s="27">
        <v>0</v>
      </c>
      <c s="27">
        <f>ROUND(ROUND(H202,2)*ROUND(G202,3),2)</f>
      </c>
      <c r="O202">
        <f>(I202*21)/100</f>
      </c>
      <c t="s">
        <v>13</v>
      </c>
    </row>
    <row r="203" spans="1:5" ht="38.25">
      <c r="A203" s="28" t="s">
        <v>40</v>
      </c>
      <c r="E203" s="29" t="s">
        <v>344</v>
      </c>
    </row>
    <row r="204" spans="1:5" ht="63.75">
      <c r="A204" s="30" t="s">
        <v>42</v>
      </c>
      <c r="E204" s="31" t="s">
        <v>345</v>
      </c>
    </row>
    <row r="205" spans="1:5" ht="51">
      <c r="A205" t="s">
        <v>43</v>
      </c>
      <c r="E205" s="29" t="s">
        <v>339</v>
      </c>
    </row>
    <row r="206" spans="1:16" ht="12.75">
      <c r="A206" s="19" t="s">
        <v>35</v>
      </c>
      <c s="23" t="s">
        <v>346</v>
      </c>
      <c s="23" t="s">
        <v>335</v>
      </c>
      <c s="19" t="s">
        <v>23</v>
      </c>
      <c s="24" t="s">
        <v>336</v>
      </c>
      <c s="25" t="s">
        <v>138</v>
      </c>
      <c s="26">
        <v>7</v>
      </c>
      <c s="27">
        <v>0</v>
      </c>
      <c s="27">
        <f>ROUND(ROUND(H206,2)*ROUND(G206,3),2)</f>
      </c>
      <c r="O206">
        <f>(I206*21)/100</f>
      </c>
      <c t="s">
        <v>13</v>
      </c>
    </row>
    <row r="207" spans="1:5" ht="51">
      <c r="A207" s="28" t="s">
        <v>40</v>
      </c>
      <c r="E207" s="29" t="s">
        <v>347</v>
      </c>
    </row>
    <row r="208" spans="1:5" ht="12.75">
      <c r="A208" s="30" t="s">
        <v>42</v>
      </c>
      <c r="E208" s="31" t="s">
        <v>348</v>
      </c>
    </row>
    <row r="209" spans="1:5" ht="51">
      <c r="A209" t="s">
        <v>43</v>
      </c>
      <c r="E209" s="29" t="s">
        <v>339</v>
      </c>
    </row>
    <row r="210" spans="1:16" ht="12.75">
      <c r="A210" s="19" t="s">
        <v>35</v>
      </c>
      <c s="23" t="s">
        <v>349</v>
      </c>
      <c s="23" t="s">
        <v>350</v>
      </c>
      <c s="19" t="s">
        <v>37</v>
      </c>
      <c s="24" t="s">
        <v>351</v>
      </c>
      <c s="25" t="s">
        <v>138</v>
      </c>
      <c s="26">
        <v>2314.4</v>
      </c>
      <c s="27">
        <v>0</v>
      </c>
      <c s="27">
        <f>ROUND(ROUND(H210,2)*ROUND(G210,3),2)</f>
      </c>
      <c r="O210">
        <f>(I210*21)/100</f>
      </c>
      <c t="s">
        <v>13</v>
      </c>
    </row>
    <row r="211" spans="1:5" ht="38.25">
      <c r="A211" s="28" t="s">
        <v>40</v>
      </c>
      <c r="E211" s="29" t="s">
        <v>352</v>
      </c>
    </row>
    <row r="212" spans="1:5" ht="63.75">
      <c r="A212" s="30" t="s">
        <v>42</v>
      </c>
      <c r="E212" s="31" t="s">
        <v>353</v>
      </c>
    </row>
    <row r="213" spans="1:5" ht="102">
      <c r="A213" t="s">
        <v>43</v>
      </c>
      <c r="E213" s="29" t="s">
        <v>354</v>
      </c>
    </row>
    <row r="214" spans="1:16" ht="12.75">
      <c r="A214" s="19" t="s">
        <v>35</v>
      </c>
      <c s="23" t="s">
        <v>355</v>
      </c>
      <c s="23" t="s">
        <v>356</v>
      </c>
      <c s="19" t="s">
        <v>37</v>
      </c>
      <c s="24" t="s">
        <v>357</v>
      </c>
      <c s="25" t="s">
        <v>122</v>
      </c>
      <c s="26">
        <v>40.5</v>
      </c>
      <c s="27">
        <v>0</v>
      </c>
      <c s="27">
        <f>ROUND(ROUND(H214,2)*ROUND(G214,3),2)</f>
      </c>
      <c r="O214">
        <f>(I214*21)/100</f>
      </c>
      <c t="s">
        <v>13</v>
      </c>
    </row>
    <row r="215" spans="1:5" ht="25.5">
      <c r="A215" s="28" t="s">
        <v>40</v>
      </c>
      <c r="E215" s="29" t="s">
        <v>358</v>
      </c>
    </row>
    <row r="216" spans="1:5" ht="12.75">
      <c r="A216" s="30" t="s">
        <v>42</v>
      </c>
      <c r="E216" s="31" t="s">
        <v>359</v>
      </c>
    </row>
    <row r="217" spans="1:5" ht="102">
      <c r="A217" t="s">
        <v>43</v>
      </c>
      <c r="E217" s="29" t="s">
        <v>354</v>
      </c>
    </row>
    <row r="218" spans="1:16" ht="12.75">
      <c r="A218" s="19" t="s">
        <v>35</v>
      </c>
      <c s="23" t="s">
        <v>360</v>
      </c>
      <c s="23" t="s">
        <v>361</v>
      </c>
      <c s="19" t="s">
        <v>37</v>
      </c>
      <c s="24" t="s">
        <v>362</v>
      </c>
      <c s="25" t="s">
        <v>122</v>
      </c>
      <c s="26">
        <v>24</v>
      </c>
      <c s="27">
        <v>0</v>
      </c>
      <c s="27">
        <f>ROUND(ROUND(H218,2)*ROUND(G218,3),2)</f>
      </c>
      <c r="O218">
        <f>(I218*21)/100</f>
      </c>
      <c t="s">
        <v>13</v>
      </c>
    </row>
    <row r="219" spans="1:5" ht="38.25">
      <c r="A219" s="28" t="s">
        <v>40</v>
      </c>
      <c r="E219" s="29" t="s">
        <v>363</v>
      </c>
    </row>
    <row r="220" spans="1:5" ht="12.75">
      <c r="A220" s="30" t="s">
        <v>42</v>
      </c>
      <c r="E220" s="31" t="s">
        <v>364</v>
      </c>
    </row>
    <row r="221" spans="1:5" ht="102">
      <c r="A221" t="s">
        <v>43</v>
      </c>
      <c r="E221" s="29" t="s">
        <v>354</v>
      </c>
    </row>
    <row r="222" spans="1:16" ht="12.75">
      <c r="A222" s="19" t="s">
        <v>35</v>
      </c>
      <c s="23" t="s">
        <v>365</v>
      </c>
      <c s="23" t="s">
        <v>366</v>
      </c>
      <c s="19" t="s">
        <v>37</v>
      </c>
      <c s="24" t="s">
        <v>367</v>
      </c>
      <c s="25" t="s">
        <v>138</v>
      </c>
      <c s="26">
        <v>683.7</v>
      </c>
      <c s="27">
        <v>0</v>
      </c>
      <c s="27">
        <f>ROUND(ROUND(H222,2)*ROUND(G222,3),2)</f>
      </c>
      <c r="O222">
        <f>(I222*21)/100</f>
      </c>
      <c t="s">
        <v>13</v>
      </c>
    </row>
    <row r="223" spans="1:5" ht="25.5">
      <c r="A223" s="28" t="s">
        <v>40</v>
      </c>
      <c r="E223" s="29" t="s">
        <v>368</v>
      </c>
    </row>
    <row r="224" spans="1:5" ht="191.25">
      <c r="A224" s="30" t="s">
        <v>42</v>
      </c>
      <c r="E224" s="31" t="s">
        <v>369</v>
      </c>
    </row>
    <row r="225" spans="1:5" ht="102">
      <c r="A225" t="s">
        <v>43</v>
      </c>
      <c r="E225" s="29" t="s">
        <v>354</v>
      </c>
    </row>
    <row r="226" spans="1:16" ht="12.75">
      <c r="A226" s="19" t="s">
        <v>35</v>
      </c>
      <c s="23" t="s">
        <v>370</v>
      </c>
      <c s="23" t="s">
        <v>371</v>
      </c>
      <c s="19" t="s">
        <v>37</v>
      </c>
      <c s="24" t="s">
        <v>372</v>
      </c>
      <c s="25" t="s">
        <v>122</v>
      </c>
      <c s="26">
        <v>12229.9</v>
      </c>
      <c s="27">
        <v>0</v>
      </c>
      <c s="27">
        <f>ROUND(ROUND(H226,2)*ROUND(G226,3),2)</f>
      </c>
      <c r="O226">
        <f>(I226*21)/100</f>
      </c>
      <c t="s">
        <v>13</v>
      </c>
    </row>
    <row r="227" spans="1:5" ht="38.25">
      <c r="A227" s="28" t="s">
        <v>40</v>
      </c>
      <c r="E227" s="29" t="s">
        <v>373</v>
      </c>
    </row>
    <row r="228" spans="1:5" ht="51">
      <c r="A228" s="30" t="s">
        <v>42</v>
      </c>
      <c r="E228" s="31" t="s">
        <v>374</v>
      </c>
    </row>
    <row r="229" spans="1:5" ht="51">
      <c r="A229" t="s">
        <v>43</v>
      </c>
      <c r="E229" s="29" t="s">
        <v>375</v>
      </c>
    </row>
    <row r="230" spans="1:16" ht="12.75">
      <c r="A230" s="19" t="s">
        <v>35</v>
      </c>
      <c s="23" t="s">
        <v>376</v>
      </c>
      <c s="23" t="s">
        <v>377</v>
      </c>
      <c s="19" t="s">
        <v>19</v>
      </c>
      <c s="24" t="s">
        <v>378</v>
      </c>
      <c s="25" t="s">
        <v>122</v>
      </c>
      <c s="26">
        <v>29441.793</v>
      </c>
      <c s="27">
        <v>0</v>
      </c>
      <c s="27">
        <f>ROUND(ROUND(H230,2)*ROUND(G230,3),2)</f>
      </c>
      <c r="O230">
        <f>(I230*21)/100</f>
      </c>
      <c t="s">
        <v>13</v>
      </c>
    </row>
    <row r="231" spans="1:5" ht="38.25">
      <c r="A231" s="28" t="s">
        <v>40</v>
      </c>
      <c r="E231" s="29" t="s">
        <v>379</v>
      </c>
    </row>
    <row r="232" spans="1:5" ht="114.75">
      <c r="A232" s="30" t="s">
        <v>42</v>
      </c>
      <c r="E232" s="31" t="s">
        <v>380</v>
      </c>
    </row>
    <row r="233" spans="1:5" ht="51">
      <c r="A233" t="s">
        <v>43</v>
      </c>
      <c r="E233" s="29" t="s">
        <v>375</v>
      </c>
    </row>
    <row r="234" spans="1:16" ht="12.75">
      <c r="A234" s="19" t="s">
        <v>35</v>
      </c>
      <c s="23" t="s">
        <v>381</v>
      </c>
      <c s="23" t="s">
        <v>377</v>
      </c>
      <c s="19" t="s">
        <v>13</v>
      </c>
      <c s="24" t="s">
        <v>378</v>
      </c>
      <c s="25" t="s">
        <v>122</v>
      </c>
      <c s="26">
        <v>30159.885</v>
      </c>
      <c s="27">
        <v>0</v>
      </c>
      <c s="27">
        <f>ROUND(ROUND(H234,2)*ROUND(G234,3),2)</f>
      </c>
      <c r="O234">
        <f>(I234*21)/100</f>
      </c>
      <c t="s">
        <v>13</v>
      </c>
    </row>
    <row r="235" spans="1:5" ht="38.25">
      <c r="A235" s="28" t="s">
        <v>40</v>
      </c>
      <c r="E235" s="29" t="s">
        <v>382</v>
      </c>
    </row>
    <row r="236" spans="1:5" ht="102">
      <c r="A236" s="30" t="s">
        <v>42</v>
      </c>
      <c r="E236" s="31" t="s">
        <v>383</v>
      </c>
    </row>
    <row r="237" spans="1:5" ht="51">
      <c r="A237" t="s">
        <v>43</v>
      </c>
      <c r="E237" s="29" t="s">
        <v>375</v>
      </c>
    </row>
    <row r="238" spans="1:16" ht="12.75">
      <c r="A238" s="19" t="s">
        <v>35</v>
      </c>
      <c s="23" t="s">
        <v>384</v>
      </c>
      <c s="23" t="s">
        <v>377</v>
      </c>
      <c s="19" t="s">
        <v>12</v>
      </c>
      <c s="24" t="s">
        <v>378</v>
      </c>
      <c s="25" t="s">
        <v>122</v>
      </c>
      <c s="26">
        <v>865.5</v>
      </c>
      <c s="27">
        <v>0</v>
      </c>
      <c s="27">
        <f>ROUND(ROUND(H238,2)*ROUND(G238,3),2)</f>
      </c>
      <c r="O238">
        <f>(I238*21)/100</f>
      </c>
      <c t="s">
        <v>13</v>
      </c>
    </row>
    <row r="239" spans="1:5" ht="38.25">
      <c r="A239" s="28" t="s">
        <v>40</v>
      </c>
      <c r="E239" s="29" t="s">
        <v>385</v>
      </c>
    </row>
    <row r="240" spans="1:5" ht="12.75">
      <c r="A240" s="30" t="s">
        <v>42</v>
      </c>
      <c r="E240" s="31" t="s">
        <v>386</v>
      </c>
    </row>
    <row r="241" spans="1:5" ht="51">
      <c r="A241" t="s">
        <v>43</v>
      </c>
      <c r="E241" s="29" t="s">
        <v>375</v>
      </c>
    </row>
    <row r="242" spans="1:16" ht="12.75">
      <c r="A242" s="19" t="s">
        <v>35</v>
      </c>
      <c s="23" t="s">
        <v>387</v>
      </c>
      <c s="23" t="s">
        <v>388</v>
      </c>
      <c s="19" t="s">
        <v>19</v>
      </c>
      <c s="24" t="s">
        <v>389</v>
      </c>
      <c s="25" t="s">
        <v>122</v>
      </c>
      <c s="26">
        <v>12660</v>
      </c>
      <c s="27">
        <v>0</v>
      </c>
      <c s="27">
        <f>ROUND(ROUND(H242,2)*ROUND(G242,3),2)</f>
      </c>
      <c r="O242">
        <f>(I242*21)/100</f>
      </c>
      <c t="s">
        <v>13</v>
      </c>
    </row>
    <row r="243" spans="1:5" ht="51">
      <c r="A243" s="28" t="s">
        <v>40</v>
      </c>
      <c r="E243" s="29" t="s">
        <v>390</v>
      </c>
    </row>
    <row r="244" spans="1:5" ht="12.75">
      <c r="A244" s="30" t="s">
        <v>42</v>
      </c>
      <c r="E244" s="31" t="s">
        <v>391</v>
      </c>
    </row>
    <row r="245" spans="1:5" ht="51">
      <c r="A245" t="s">
        <v>43</v>
      </c>
      <c r="E245" s="29" t="s">
        <v>392</v>
      </c>
    </row>
    <row r="246" spans="1:16" ht="12.75">
      <c r="A246" s="19" t="s">
        <v>35</v>
      </c>
      <c s="23" t="s">
        <v>393</v>
      </c>
      <c s="23" t="s">
        <v>388</v>
      </c>
      <c s="19" t="s">
        <v>13</v>
      </c>
      <c s="24" t="s">
        <v>389</v>
      </c>
      <c s="25" t="s">
        <v>122</v>
      </c>
      <c s="26">
        <v>865.5</v>
      </c>
      <c s="27">
        <v>0</v>
      </c>
      <c s="27">
        <f>ROUND(ROUND(H246,2)*ROUND(G246,3),2)</f>
      </c>
      <c r="O246">
        <f>(I246*21)/100</f>
      </c>
      <c t="s">
        <v>13</v>
      </c>
    </row>
    <row r="247" spans="1:5" ht="63.75">
      <c r="A247" s="28" t="s">
        <v>40</v>
      </c>
      <c r="E247" s="29" t="s">
        <v>394</v>
      </c>
    </row>
    <row r="248" spans="1:5" ht="12.75">
      <c r="A248" s="30" t="s">
        <v>42</v>
      </c>
      <c r="E248" s="31" t="s">
        <v>386</v>
      </c>
    </row>
    <row r="249" spans="1:5" ht="51">
      <c r="A249" t="s">
        <v>43</v>
      </c>
      <c r="E249" s="29" t="s">
        <v>392</v>
      </c>
    </row>
    <row r="250" spans="1:16" ht="12.75">
      <c r="A250" s="19" t="s">
        <v>35</v>
      </c>
      <c s="23" t="s">
        <v>395</v>
      </c>
      <c s="23" t="s">
        <v>396</v>
      </c>
      <c s="19" t="s">
        <v>19</v>
      </c>
      <c s="24" t="s">
        <v>397</v>
      </c>
      <c s="25" t="s">
        <v>122</v>
      </c>
      <c s="26">
        <v>28723.7</v>
      </c>
      <c s="27">
        <v>0</v>
      </c>
      <c s="27">
        <f>ROUND(ROUND(H250,2)*ROUND(G250,3),2)</f>
      </c>
      <c r="O250">
        <f>(I250*21)/100</f>
      </c>
      <c t="s">
        <v>13</v>
      </c>
    </row>
    <row r="251" spans="1:5" ht="25.5">
      <c r="A251" s="28" t="s">
        <v>40</v>
      </c>
      <c r="E251" s="29" t="s">
        <v>398</v>
      </c>
    </row>
    <row r="252" spans="1:5" ht="102">
      <c r="A252" s="30" t="s">
        <v>42</v>
      </c>
      <c r="E252" s="31" t="s">
        <v>399</v>
      </c>
    </row>
    <row r="253" spans="1:5" ht="140.25">
      <c r="A253" t="s">
        <v>43</v>
      </c>
      <c r="E253" s="29" t="s">
        <v>400</v>
      </c>
    </row>
    <row r="254" spans="1:16" ht="12.75">
      <c r="A254" s="19" t="s">
        <v>35</v>
      </c>
      <c s="23" t="s">
        <v>401</v>
      </c>
      <c s="23" t="s">
        <v>402</v>
      </c>
      <c s="19" t="s">
        <v>37</v>
      </c>
      <c s="24" t="s">
        <v>403</v>
      </c>
      <c s="25" t="s">
        <v>122</v>
      </c>
      <c s="26">
        <v>11699.043</v>
      </c>
      <c s="27">
        <v>0</v>
      </c>
      <c s="27">
        <f>ROUND(ROUND(H254,2)*ROUND(G254,3),2)</f>
      </c>
      <c r="O254">
        <f>(I254*21)/100</f>
      </c>
      <c t="s">
        <v>13</v>
      </c>
    </row>
    <row r="255" spans="1:5" ht="38.25">
      <c r="A255" s="28" t="s">
        <v>40</v>
      </c>
      <c r="E255" s="29" t="s">
        <v>404</v>
      </c>
    </row>
    <row r="256" spans="1:5" ht="63.75">
      <c r="A256" s="30" t="s">
        <v>42</v>
      </c>
      <c r="E256" s="31" t="s">
        <v>405</v>
      </c>
    </row>
    <row r="257" spans="1:5" ht="140.25">
      <c r="A257" t="s">
        <v>43</v>
      </c>
      <c r="E257" s="29" t="s">
        <v>400</v>
      </c>
    </row>
    <row r="258" spans="1:16" ht="12.75">
      <c r="A258" s="19" t="s">
        <v>35</v>
      </c>
      <c s="23" t="s">
        <v>406</v>
      </c>
      <c s="23" t="s">
        <v>407</v>
      </c>
      <c s="19" t="s">
        <v>37</v>
      </c>
      <c s="24" t="s">
        <v>408</v>
      </c>
      <c s="25" t="s">
        <v>122</v>
      </c>
      <c s="26">
        <v>17742.75</v>
      </c>
      <c s="27">
        <v>0</v>
      </c>
      <c s="27">
        <f>ROUND(ROUND(H258,2)*ROUND(G258,3),2)</f>
      </c>
      <c r="O258">
        <f>(I258*21)/100</f>
      </c>
      <c t="s">
        <v>13</v>
      </c>
    </row>
    <row r="259" spans="1:5" ht="38.25">
      <c r="A259" s="28" t="s">
        <v>40</v>
      </c>
      <c r="E259" s="29" t="s">
        <v>409</v>
      </c>
    </row>
    <row r="260" spans="1:5" ht="63.75">
      <c r="A260" s="30" t="s">
        <v>42</v>
      </c>
      <c r="E260" s="31" t="s">
        <v>410</v>
      </c>
    </row>
    <row r="261" spans="1:5" ht="140.25">
      <c r="A261" t="s">
        <v>43</v>
      </c>
      <c r="E261" s="29" t="s">
        <v>400</v>
      </c>
    </row>
    <row r="262" spans="1:16" ht="12.75">
      <c r="A262" s="19" t="s">
        <v>35</v>
      </c>
      <c s="23" t="s">
        <v>411</v>
      </c>
      <c s="23" t="s">
        <v>412</v>
      </c>
      <c s="19" t="s">
        <v>37</v>
      </c>
      <c s="24" t="s">
        <v>413</v>
      </c>
      <c s="25" t="s">
        <v>122</v>
      </c>
      <c s="26">
        <v>11663.95</v>
      </c>
      <c s="27">
        <v>0</v>
      </c>
      <c s="27">
        <f>ROUND(ROUND(H262,2)*ROUND(G262,3),2)</f>
      </c>
      <c r="O262">
        <f>(I262*21)/100</f>
      </c>
      <c t="s">
        <v>13</v>
      </c>
    </row>
    <row r="263" spans="1:5" ht="38.25">
      <c r="A263" s="28" t="s">
        <v>40</v>
      </c>
      <c r="E263" s="29" t="s">
        <v>414</v>
      </c>
    </row>
    <row r="264" spans="1:5" ht="38.25">
      <c r="A264" s="30" t="s">
        <v>42</v>
      </c>
      <c r="E264" s="31" t="s">
        <v>415</v>
      </c>
    </row>
    <row r="265" spans="1:5" ht="140.25">
      <c r="A265" t="s">
        <v>43</v>
      </c>
      <c r="E265" s="29" t="s">
        <v>400</v>
      </c>
    </row>
    <row r="266" spans="1:16" ht="12.75">
      <c r="A266" s="19" t="s">
        <v>35</v>
      </c>
      <c s="23" t="s">
        <v>416</v>
      </c>
      <c s="23" t="s">
        <v>417</v>
      </c>
      <c s="19" t="s">
        <v>37</v>
      </c>
      <c s="24" t="s">
        <v>418</v>
      </c>
      <c s="25" t="s">
        <v>122</v>
      </c>
      <c s="26">
        <v>12741.2</v>
      </c>
      <c s="27">
        <v>0</v>
      </c>
      <c s="27">
        <f>ROUND(ROUND(H266,2)*ROUND(G266,3),2)</f>
      </c>
      <c r="O266">
        <f>(I266*21)/100</f>
      </c>
      <c t="s">
        <v>13</v>
      </c>
    </row>
    <row r="267" spans="1:5" ht="38.25">
      <c r="A267" s="28" t="s">
        <v>40</v>
      </c>
      <c r="E267" s="29" t="s">
        <v>419</v>
      </c>
    </row>
    <row r="268" spans="1:5" ht="76.5">
      <c r="A268" s="30" t="s">
        <v>42</v>
      </c>
      <c r="E268" s="31" t="s">
        <v>420</v>
      </c>
    </row>
    <row r="269" spans="1:5" ht="140.25">
      <c r="A269" t="s">
        <v>43</v>
      </c>
      <c r="E269" s="29" t="s">
        <v>400</v>
      </c>
    </row>
    <row r="270" spans="1:16" ht="12.75">
      <c r="A270" s="19" t="s">
        <v>35</v>
      </c>
      <c s="23" t="s">
        <v>421</v>
      </c>
      <c s="23" t="s">
        <v>422</v>
      </c>
      <c s="19" t="s">
        <v>37</v>
      </c>
      <c s="24" t="s">
        <v>423</v>
      </c>
      <c s="25" t="s">
        <v>122</v>
      </c>
      <c s="26">
        <v>12229.9</v>
      </c>
      <c s="27">
        <v>0</v>
      </c>
      <c s="27">
        <f>ROUND(ROUND(H270,2)*ROUND(G270,3),2)</f>
      </c>
      <c r="O270">
        <f>(I270*21)/100</f>
      </c>
      <c t="s">
        <v>13</v>
      </c>
    </row>
    <row r="271" spans="1:5" ht="25.5">
      <c r="A271" s="28" t="s">
        <v>40</v>
      </c>
      <c r="E271" s="29" t="s">
        <v>424</v>
      </c>
    </row>
    <row r="272" spans="1:5" ht="51">
      <c r="A272" s="30" t="s">
        <v>42</v>
      </c>
      <c r="E272" s="31" t="s">
        <v>374</v>
      </c>
    </row>
    <row r="273" spans="1:5" ht="25.5">
      <c r="A273" t="s">
        <v>43</v>
      </c>
      <c r="E273" s="29" t="s">
        <v>425</v>
      </c>
    </row>
    <row r="274" spans="1:16" ht="12.75">
      <c r="A274" s="19" t="s">
        <v>35</v>
      </c>
      <c s="23" t="s">
        <v>426</v>
      </c>
      <c s="23" t="s">
        <v>427</v>
      </c>
      <c s="19" t="s">
        <v>37</v>
      </c>
      <c s="24" t="s">
        <v>428</v>
      </c>
      <c s="25" t="s">
        <v>138</v>
      </c>
      <c s="26">
        <v>43.275</v>
      </c>
      <c s="27">
        <v>0</v>
      </c>
      <c s="27">
        <f>ROUND(ROUND(H274,2)*ROUND(G274,3),2)</f>
      </c>
      <c r="O274">
        <f>(I274*21)/100</f>
      </c>
      <c t="s">
        <v>13</v>
      </c>
    </row>
    <row r="275" spans="1:5" ht="38.25">
      <c r="A275" s="28" t="s">
        <v>40</v>
      </c>
      <c r="E275" s="29" t="s">
        <v>429</v>
      </c>
    </row>
    <row r="276" spans="1:5" ht="12.75">
      <c r="A276" s="30" t="s">
        <v>42</v>
      </c>
      <c r="E276" s="31" t="s">
        <v>430</v>
      </c>
    </row>
    <row r="277" spans="1:5" ht="204">
      <c r="A277" t="s">
        <v>43</v>
      </c>
      <c r="E277" s="29" t="s">
        <v>431</v>
      </c>
    </row>
    <row r="278" spans="1:16" ht="12.75">
      <c r="A278" s="19" t="s">
        <v>35</v>
      </c>
      <c s="23" t="s">
        <v>432</v>
      </c>
      <c s="23" t="s">
        <v>433</v>
      </c>
      <c s="19" t="s">
        <v>37</v>
      </c>
      <c s="24" t="s">
        <v>434</v>
      </c>
      <c s="25" t="s">
        <v>159</v>
      </c>
      <c s="26">
        <v>316.5</v>
      </c>
      <c s="27">
        <v>0</v>
      </c>
      <c s="27">
        <f>ROUND(ROUND(H278,2)*ROUND(G278,3),2)</f>
      </c>
      <c r="O278">
        <f>(I278*21)/100</f>
      </c>
      <c t="s">
        <v>13</v>
      </c>
    </row>
    <row r="279" spans="1:5" ht="102">
      <c r="A279" s="28" t="s">
        <v>40</v>
      </c>
      <c r="E279" s="29" t="s">
        <v>435</v>
      </c>
    </row>
    <row r="280" spans="1:5" ht="38.25">
      <c r="A280" s="30" t="s">
        <v>42</v>
      </c>
      <c r="E280" s="31" t="s">
        <v>161</v>
      </c>
    </row>
    <row r="281" spans="1:5" ht="51">
      <c r="A281" t="s">
        <v>43</v>
      </c>
      <c r="E281" s="29" t="s">
        <v>436</v>
      </c>
    </row>
    <row r="282" spans="1:16" ht="12.75">
      <c r="A282" s="19" t="s">
        <v>35</v>
      </c>
      <c s="23" t="s">
        <v>437</v>
      </c>
      <c s="23" t="s">
        <v>438</v>
      </c>
      <c s="19" t="s">
        <v>37</v>
      </c>
      <c s="24" t="s">
        <v>439</v>
      </c>
      <c s="25" t="s">
        <v>122</v>
      </c>
      <c s="26">
        <v>1975.75</v>
      </c>
      <c s="27">
        <v>0</v>
      </c>
      <c s="27">
        <f>ROUND(ROUND(H282,2)*ROUND(G282,3),2)</f>
      </c>
      <c r="O282">
        <f>(I282*21)/100</f>
      </c>
      <c t="s">
        <v>13</v>
      </c>
    </row>
    <row r="283" spans="1:5" ht="38.25">
      <c r="A283" s="28" t="s">
        <v>40</v>
      </c>
      <c r="E283" s="29" t="s">
        <v>440</v>
      </c>
    </row>
    <row r="284" spans="1:5" ht="51">
      <c r="A284" s="30" t="s">
        <v>42</v>
      </c>
      <c r="E284" s="31" t="s">
        <v>441</v>
      </c>
    </row>
    <row r="285" spans="1:5" ht="153">
      <c r="A285" t="s">
        <v>43</v>
      </c>
      <c r="E285" s="29" t="s">
        <v>442</v>
      </c>
    </row>
    <row r="286" spans="1:16" ht="12.75">
      <c r="A286" s="19" t="s">
        <v>35</v>
      </c>
      <c s="23" t="s">
        <v>443</v>
      </c>
      <c s="23" t="s">
        <v>444</v>
      </c>
      <c s="19" t="s">
        <v>37</v>
      </c>
      <c s="24" t="s">
        <v>445</v>
      </c>
      <c s="25" t="s">
        <v>122</v>
      </c>
      <c s="26">
        <v>19.5</v>
      </c>
      <c s="27">
        <v>0</v>
      </c>
      <c s="27">
        <f>ROUND(ROUND(H286,2)*ROUND(G286,3),2)</f>
      </c>
      <c r="O286">
        <f>(I286*21)/100</f>
      </c>
      <c t="s">
        <v>13</v>
      </c>
    </row>
    <row r="287" spans="1:5" ht="25.5">
      <c r="A287" s="28" t="s">
        <v>40</v>
      </c>
      <c r="E287" s="29" t="s">
        <v>446</v>
      </c>
    </row>
    <row r="288" spans="1:5" ht="12.75">
      <c r="A288" s="30" t="s">
        <v>42</v>
      </c>
      <c r="E288" s="31" t="s">
        <v>447</v>
      </c>
    </row>
    <row r="289" spans="1:5" ht="89.25">
      <c r="A289" t="s">
        <v>43</v>
      </c>
      <c r="E289" s="29" t="s">
        <v>448</v>
      </c>
    </row>
    <row r="290" spans="1:16" ht="12.75">
      <c r="A290" s="19" t="s">
        <v>35</v>
      </c>
      <c s="23" t="s">
        <v>449</v>
      </c>
      <c s="23" t="s">
        <v>450</v>
      </c>
      <c s="19" t="s">
        <v>37</v>
      </c>
      <c s="24" t="s">
        <v>451</v>
      </c>
      <c s="25" t="s">
        <v>159</v>
      </c>
      <c s="26">
        <v>7363.7</v>
      </c>
      <c s="27">
        <v>0</v>
      </c>
      <c s="27">
        <f>ROUND(ROUND(H290,2)*ROUND(G290,3),2)</f>
      </c>
      <c r="O290">
        <f>(I290*21)/100</f>
      </c>
      <c t="s">
        <v>13</v>
      </c>
    </row>
    <row r="291" spans="1:5" ht="12.75">
      <c r="A291" s="28" t="s">
        <v>40</v>
      </c>
      <c r="E291" s="29" t="s">
        <v>452</v>
      </c>
    </row>
    <row r="292" spans="1:5" ht="165.75">
      <c r="A292" s="30" t="s">
        <v>42</v>
      </c>
      <c r="E292" s="31" t="s">
        <v>453</v>
      </c>
    </row>
    <row r="293" spans="1:5" ht="38.25">
      <c r="A293" t="s">
        <v>43</v>
      </c>
      <c r="E293" s="29" t="s">
        <v>454</v>
      </c>
    </row>
    <row r="294" spans="1:18" ht="12.75" customHeight="1">
      <c r="A294" s="5" t="s">
        <v>33</v>
      </c>
      <c s="5"/>
      <c s="35" t="s">
        <v>65</v>
      </c>
      <c s="5"/>
      <c s="21" t="s">
        <v>455</v>
      </c>
      <c s="5"/>
      <c s="5"/>
      <c s="5"/>
      <c s="36">
        <f>0+Q294</f>
      </c>
      <c r="O294">
        <f>0+R294</f>
      </c>
      <c r="Q294">
        <f>0+I295+I299+I303+I307+I311+I315+I319+I323+I327+I331</f>
      </c>
      <c>
        <f>0+O295+O299+O303+O307+O311+O315+O319+O323+O327+O331</f>
      </c>
    </row>
    <row r="295" spans="1:16" ht="12.75">
      <c r="A295" s="19" t="s">
        <v>35</v>
      </c>
      <c s="23" t="s">
        <v>456</v>
      </c>
      <c s="23" t="s">
        <v>457</v>
      </c>
      <c s="19" t="s">
        <v>37</v>
      </c>
      <c s="24" t="s">
        <v>458</v>
      </c>
      <c s="25" t="s">
        <v>159</v>
      </c>
      <c s="26">
        <v>133</v>
      </c>
      <c s="27">
        <v>0</v>
      </c>
      <c s="27">
        <f>ROUND(ROUND(H295,2)*ROUND(G295,3),2)</f>
      </c>
      <c r="O295">
        <f>(I295*21)/100</f>
      </c>
      <c t="s">
        <v>13</v>
      </c>
    </row>
    <row r="296" spans="1:5" ht="25.5">
      <c r="A296" s="28" t="s">
        <v>40</v>
      </c>
      <c r="E296" s="29" t="s">
        <v>459</v>
      </c>
    </row>
    <row r="297" spans="1:5" ht="25.5">
      <c r="A297" s="30" t="s">
        <v>42</v>
      </c>
      <c r="E297" s="31" t="s">
        <v>460</v>
      </c>
    </row>
    <row r="298" spans="1:5" ht="255">
      <c r="A298" t="s">
        <v>43</v>
      </c>
      <c r="E298" s="29" t="s">
        <v>461</v>
      </c>
    </row>
    <row r="299" spans="1:16" ht="12.75">
      <c r="A299" s="19" t="s">
        <v>35</v>
      </c>
      <c s="23" t="s">
        <v>462</v>
      </c>
      <c s="23" t="s">
        <v>463</v>
      </c>
      <c s="19" t="s">
        <v>37</v>
      </c>
      <c s="24" t="s">
        <v>464</v>
      </c>
      <c s="25" t="s">
        <v>159</v>
      </c>
      <c s="26">
        <v>81.5</v>
      </c>
      <c s="27">
        <v>0</v>
      </c>
      <c s="27">
        <f>ROUND(ROUND(H299,2)*ROUND(G299,3),2)</f>
      </c>
      <c r="O299">
        <f>(I299*21)/100</f>
      </c>
      <c t="s">
        <v>13</v>
      </c>
    </row>
    <row r="300" spans="1:5" ht="25.5">
      <c r="A300" s="28" t="s">
        <v>40</v>
      </c>
      <c r="E300" s="29" t="s">
        <v>465</v>
      </c>
    </row>
    <row r="301" spans="1:5" ht="12.75">
      <c r="A301" s="30" t="s">
        <v>42</v>
      </c>
      <c r="E301" s="31" t="s">
        <v>466</v>
      </c>
    </row>
    <row r="302" spans="1:5" ht="255">
      <c r="A302" t="s">
        <v>43</v>
      </c>
      <c r="E302" s="29" t="s">
        <v>461</v>
      </c>
    </row>
    <row r="303" spans="1:16" ht="12.75">
      <c r="A303" s="19" t="s">
        <v>35</v>
      </c>
      <c s="23" t="s">
        <v>467</v>
      </c>
      <c s="23" t="s">
        <v>468</v>
      </c>
      <c s="19" t="s">
        <v>37</v>
      </c>
      <c s="24" t="s">
        <v>469</v>
      </c>
      <c s="25" t="s">
        <v>159</v>
      </c>
      <c s="26">
        <v>5</v>
      </c>
      <c s="27">
        <v>0</v>
      </c>
      <c s="27">
        <f>ROUND(ROUND(H303,2)*ROUND(G303,3),2)</f>
      </c>
      <c r="O303">
        <f>(I303*21)/100</f>
      </c>
      <c t="s">
        <v>13</v>
      </c>
    </row>
    <row r="304" spans="1:5" ht="12.75">
      <c r="A304" s="28" t="s">
        <v>40</v>
      </c>
      <c r="E304" s="29" t="s">
        <v>470</v>
      </c>
    </row>
    <row r="305" spans="1:5" ht="12.75">
      <c r="A305" s="30" t="s">
        <v>42</v>
      </c>
      <c r="E305" s="31" t="s">
        <v>471</v>
      </c>
    </row>
    <row r="306" spans="1:5" ht="229.5">
      <c r="A306" t="s">
        <v>43</v>
      </c>
      <c r="E306" s="29" t="s">
        <v>472</v>
      </c>
    </row>
    <row r="307" spans="1:16" ht="12.75">
      <c r="A307" s="19" t="s">
        <v>35</v>
      </c>
      <c s="23" t="s">
        <v>473</v>
      </c>
      <c s="23" t="s">
        <v>474</v>
      </c>
      <c s="19" t="s">
        <v>37</v>
      </c>
      <c s="24" t="s">
        <v>475</v>
      </c>
      <c s="25" t="s">
        <v>68</v>
      </c>
      <c s="26">
        <v>3</v>
      </c>
      <c s="27">
        <v>0</v>
      </c>
      <c s="27">
        <f>ROUND(ROUND(H307,2)*ROUND(G307,3),2)</f>
      </c>
      <c r="O307">
        <f>(I307*21)/100</f>
      </c>
      <c t="s">
        <v>13</v>
      </c>
    </row>
    <row r="308" spans="1:5" ht="25.5">
      <c r="A308" s="28" t="s">
        <v>40</v>
      </c>
      <c r="E308" s="29" t="s">
        <v>476</v>
      </c>
    </row>
    <row r="309" spans="1:5" ht="12.75">
      <c r="A309" s="30" t="s">
        <v>42</v>
      </c>
      <c r="E309" s="31" t="s">
        <v>477</v>
      </c>
    </row>
    <row r="310" spans="1:5" ht="255">
      <c r="A310" t="s">
        <v>43</v>
      </c>
      <c r="E310" s="29" t="s">
        <v>478</v>
      </c>
    </row>
    <row r="311" spans="1:16" ht="12.75">
      <c r="A311" s="19" t="s">
        <v>35</v>
      </c>
      <c s="23" t="s">
        <v>479</v>
      </c>
      <c s="23" t="s">
        <v>480</v>
      </c>
      <c s="19" t="s">
        <v>37</v>
      </c>
      <c s="24" t="s">
        <v>481</v>
      </c>
      <c s="25" t="s">
        <v>68</v>
      </c>
      <c s="26">
        <v>9</v>
      </c>
      <c s="27">
        <v>0</v>
      </c>
      <c s="27">
        <f>ROUND(ROUND(H311,2)*ROUND(G311,3),2)</f>
      </c>
      <c r="O311">
        <f>(I311*21)/100</f>
      </c>
      <c t="s">
        <v>13</v>
      </c>
    </row>
    <row r="312" spans="1:5" ht="12.75">
      <c r="A312" s="28" t="s">
        <v>40</v>
      </c>
      <c r="E312" s="29" t="s">
        <v>482</v>
      </c>
    </row>
    <row r="313" spans="1:5" ht="12.75">
      <c r="A313" s="30" t="s">
        <v>42</v>
      </c>
      <c r="E313" s="31" t="s">
        <v>483</v>
      </c>
    </row>
    <row r="314" spans="1:5" ht="89.25">
      <c r="A314" t="s">
        <v>43</v>
      </c>
      <c r="E314" s="29" t="s">
        <v>484</v>
      </c>
    </row>
    <row r="315" spans="1:16" ht="12.75">
      <c r="A315" s="19" t="s">
        <v>35</v>
      </c>
      <c s="23" t="s">
        <v>485</v>
      </c>
      <c s="23" t="s">
        <v>486</v>
      </c>
      <c s="19" t="s">
        <v>37</v>
      </c>
      <c s="24" t="s">
        <v>487</v>
      </c>
      <c s="25" t="s">
        <v>68</v>
      </c>
      <c s="26">
        <v>44</v>
      </c>
      <c s="27">
        <v>0</v>
      </c>
      <c s="27">
        <f>ROUND(ROUND(H315,2)*ROUND(G315,3),2)</f>
      </c>
      <c r="O315">
        <f>(I315*21)/100</f>
      </c>
      <c t="s">
        <v>13</v>
      </c>
    </row>
    <row r="316" spans="1:5" ht="12.75">
      <c r="A316" s="28" t="s">
        <v>40</v>
      </c>
      <c r="E316" s="29" t="s">
        <v>488</v>
      </c>
    </row>
    <row r="317" spans="1:5" ht="12.75">
      <c r="A317" s="30" t="s">
        <v>42</v>
      </c>
      <c r="E317" s="31" t="s">
        <v>489</v>
      </c>
    </row>
    <row r="318" spans="1:5" ht="76.5">
      <c r="A318" t="s">
        <v>43</v>
      </c>
      <c r="E318" s="29" t="s">
        <v>490</v>
      </c>
    </row>
    <row r="319" spans="1:16" ht="12.75">
      <c r="A319" s="19" t="s">
        <v>35</v>
      </c>
      <c s="23" t="s">
        <v>491</v>
      </c>
      <c s="23" t="s">
        <v>492</v>
      </c>
      <c s="19" t="s">
        <v>37</v>
      </c>
      <c s="24" t="s">
        <v>493</v>
      </c>
      <c s="25" t="s">
        <v>68</v>
      </c>
      <c s="26">
        <v>2</v>
      </c>
      <c s="27">
        <v>0</v>
      </c>
      <c s="27">
        <f>ROUND(ROUND(H319,2)*ROUND(G319,3),2)</f>
      </c>
      <c r="O319">
        <f>(I319*21)/100</f>
      </c>
      <c t="s">
        <v>13</v>
      </c>
    </row>
    <row r="320" spans="1:5" ht="25.5">
      <c r="A320" s="28" t="s">
        <v>40</v>
      </c>
      <c r="E320" s="29" t="s">
        <v>494</v>
      </c>
    </row>
    <row r="321" spans="1:5" ht="12.75">
      <c r="A321" s="30" t="s">
        <v>42</v>
      </c>
      <c r="E321" s="31" t="s">
        <v>495</v>
      </c>
    </row>
    <row r="322" spans="1:5" ht="242.25">
      <c r="A322" t="s">
        <v>43</v>
      </c>
      <c r="E322" s="29" t="s">
        <v>496</v>
      </c>
    </row>
    <row r="323" spans="1:16" ht="12.75">
      <c r="A323" s="19" t="s">
        <v>35</v>
      </c>
      <c s="23" t="s">
        <v>497</v>
      </c>
      <c s="23" t="s">
        <v>498</v>
      </c>
      <c s="19" t="s">
        <v>37</v>
      </c>
      <c s="24" t="s">
        <v>499</v>
      </c>
      <c s="25" t="s">
        <v>68</v>
      </c>
      <c s="26">
        <v>44</v>
      </c>
      <c s="27">
        <v>0</v>
      </c>
      <c s="27">
        <f>ROUND(ROUND(H323,2)*ROUND(G323,3),2)</f>
      </c>
      <c r="O323">
        <f>(I323*21)/100</f>
      </c>
      <c t="s">
        <v>13</v>
      </c>
    </row>
    <row r="324" spans="1:5" ht="25.5">
      <c r="A324" s="28" t="s">
        <v>40</v>
      </c>
      <c r="E324" s="29" t="s">
        <v>500</v>
      </c>
    </row>
    <row r="325" spans="1:5" ht="12.75">
      <c r="A325" s="30" t="s">
        <v>42</v>
      </c>
      <c r="E325" s="31" t="s">
        <v>489</v>
      </c>
    </row>
    <row r="326" spans="1:5" ht="12.75">
      <c r="A326" t="s">
        <v>43</v>
      </c>
      <c r="E326" s="29" t="s">
        <v>501</v>
      </c>
    </row>
    <row r="327" spans="1:16" ht="12.75">
      <c r="A327" s="19" t="s">
        <v>35</v>
      </c>
      <c s="23" t="s">
        <v>502</v>
      </c>
      <c s="23" t="s">
        <v>503</v>
      </c>
      <c s="19" t="s">
        <v>37</v>
      </c>
      <c s="24" t="s">
        <v>504</v>
      </c>
      <c s="25" t="s">
        <v>68</v>
      </c>
      <c s="26">
        <v>22</v>
      </c>
      <c s="27">
        <v>0</v>
      </c>
      <c s="27">
        <f>ROUND(ROUND(H327,2)*ROUND(G327,3),2)</f>
      </c>
      <c r="O327">
        <f>(I327*21)/100</f>
      </c>
      <c t="s">
        <v>13</v>
      </c>
    </row>
    <row r="328" spans="1:5" ht="12.75">
      <c r="A328" s="28" t="s">
        <v>40</v>
      </c>
      <c r="E328" s="29" t="s">
        <v>37</v>
      </c>
    </row>
    <row r="329" spans="1:5" ht="12.75">
      <c r="A329" s="30" t="s">
        <v>42</v>
      </c>
      <c r="E329" s="31" t="s">
        <v>505</v>
      </c>
    </row>
    <row r="330" spans="1:5" ht="25.5">
      <c r="A330" t="s">
        <v>43</v>
      </c>
      <c r="E330" s="29" t="s">
        <v>506</v>
      </c>
    </row>
    <row r="331" spans="1:16" ht="12.75">
      <c r="A331" s="19" t="s">
        <v>35</v>
      </c>
      <c s="23" t="s">
        <v>507</v>
      </c>
      <c s="23" t="s">
        <v>508</v>
      </c>
      <c s="19" t="s">
        <v>37</v>
      </c>
      <c s="24" t="s">
        <v>509</v>
      </c>
      <c s="25" t="s">
        <v>68</v>
      </c>
      <c s="26">
        <v>50</v>
      </c>
      <c s="27">
        <v>0</v>
      </c>
      <c s="27">
        <f>ROUND(ROUND(H331,2)*ROUND(G331,3),2)</f>
      </c>
      <c r="O331">
        <f>(I331*21)/100</f>
      </c>
      <c t="s">
        <v>13</v>
      </c>
    </row>
    <row r="332" spans="1:5" ht="12.75">
      <c r="A332" s="28" t="s">
        <v>40</v>
      </c>
      <c r="E332" s="29" t="s">
        <v>37</v>
      </c>
    </row>
    <row r="333" spans="1:5" ht="12.75">
      <c r="A333" s="30" t="s">
        <v>42</v>
      </c>
      <c r="E333" s="31" t="s">
        <v>510</v>
      </c>
    </row>
    <row r="334" spans="1:5" ht="25.5">
      <c r="A334" t="s">
        <v>43</v>
      </c>
      <c r="E334" s="29" t="s">
        <v>506</v>
      </c>
    </row>
    <row r="335" spans="1:18" ht="12.75" customHeight="1">
      <c r="A335" s="5" t="s">
        <v>33</v>
      </c>
      <c s="5"/>
      <c s="35" t="s">
        <v>30</v>
      </c>
      <c s="5"/>
      <c s="21" t="s">
        <v>511</v>
      </c>
      <c s="5"/>
      <c s="5"/>
      <c s="5"/>
      <c s="36">
        <f>0+Q335</f>
      </c>
      <c r="O335">
        <f>0+R335</f>
      </c>
      <c r="Q335">
        <f>0+I336+I340+I344+I348+I352+I356+I360+I364+I368+I372+I376+I380+I384+I388+I392+I396+I400+I404+I408+I412</f>
      </c>
      <c>
        <f>0+O336+O340+O344+O348+O352+O356+O360+O364+O368+O372+O376+O380+O384+O388+O392+O396+O400+O404+O408+O412</f>
      </c>
    </row>
    <row r="336" spans="1:16" ht="25.5">
      <c r="A336" s="19" t="s">
        <v>35</v>
      </c>
      <c s="23" t="s">
        <v>512</v>
      </c>
      <c s="23" t="s">
        <v>513</v>
      </c>
      <c s="19" t="s">
        <v>37</v>
      </c>
      <c s="24" t="s">
        <v>514</v>
      </c>
      <c s="25" t="s">
        <v>159</v>
      </c>
      <c s="26">
        <v>428</v>
      </c>
      <c s="27">
        <v>0</v>
      </c>
      <c s="27">
        <f>ROUND(ROUND(H336,2)*ROUND(G336,3),2)</f>
      </c>
      <c r="O336">
        <f>(I336*21)/100</f>
      </c>
      <c t="s">
        <v>13</v>
      </c>
    </row>
    <row r="337" spans="1:5" ht="25.5">
      <c r="A337" s="28" t="s">
        <v>40</v>
      </c>
      <c r="E337" s="29" t="s">
        <v>515</v>
      </c>
    </row>
    <row r="338" spans="1:5" ht="38.25">
      <c r="A338" s="30" t="s">
        <v>42</v>
      </c>
      <c r="E338" s="31" t="s">
        <v>516</v>
      </c>
    </row>
    <row r="339" spans="1:5" ht="127.5">
      <c r="A339" t="s">
        <v>43</v>
      </c>
      <c r="E339" s="29" t="s">
        <v>517</v>
      </c>
    </row>
    <row r="340" spans="1:16" ht="25.5">
      <c r="A340" s="19" t="s">
        <v>35</v>
      </c>
      <c s="23" t="s">
        <v>518</v>
      </c>
      <c s="23" t="s">
        <v>519</v>
      </c>
      <c s="19" t="s">
        <v>37</v>
      </c>
      <c s="24" t="s">
        <v>520</v>
      </c>
      <c s="25" t="s">
        <v>159</v>
      </c>
      <c s="26">
        <v>350</v>
      </c>
      <c s="27">
        <v>0</v>
      </c>
      <c s="27">
        <f>ROUND(ROUND(H340,2)*ROUND(G340,3),2)</f>
      </c>
      <c r="O340">
        <f>(I340*21)/100</f>
      </c>
      <c t="s">
        <v>13</v>
      </c>
    </row>
    <row r="341" spans="1:5" ht="12.75">
      <c r="A341" s="28" t="s">
        <v>40</v>
      </c>
      <c r="E341" s="29" t="s">
        <v>521</v>
      </c>
    </row>
    <row r="342" spans="1:5" ht="12.75">
      <c r="A342" s="30" t="s">
        <v>42</v>
      </c>
      <c r="E342" s="31" t="s">
        <v>522</v>
      </c>
    </row>
    <row r="343" spans="1:5" ht="38.25">
      <c r="A343" t="s">
        <v>43</v>
      </c>
      <c r="E343" s="29" t="s">
        <v>523</v>
      </c>
    </row>
    <row r="344" spans="1:16" ht="12.75">
      <c r="A344" s="19" t="s">
        <v>35</v>
      </c>
      <c s="23" t="s">
        <v>524</v>
      </c>
      <c s="23" t="s">
        <v>525</v>
      </c>
      <c s="19" t="s">
        <v>37</v>
      </c>
      <c s="24" t="s">
        <v>526</v>
      </c>
      <c s="25" t="s">
        <v>68</v>
      </c>
      <c s="26">
        <v>226</v>
      </c>
      <c s="27">
        <v>0</v>
      </c>
      <c s="27">
        <f>ROUND(ROUND(H344,2)*ROUND(G344,3),2)</f>
      </c>
      <c r="O344">
        <f>(I344*21)/100</f>
      </c>
      <c t="s">
        <v>13</v>
      </c>
    </row>
    <row r="345" spans="1:5" ht="12.75">
      <c r="A345" s="28" t="s">
        <v>40</v>
      </c>
      <c r="E345" s="29" t="s">
        <v>527</v>
      </c>
    </row>
    <row r="346" spans="1:5" ht="38.25">
      <c r="A346" s="30" t="s">
        <v>42</v>
      </c>
      <c r="E346" s="31" t="s">
        <v>528</v>
      </c>
    </row>
    <row r="347" spans="1:5" ht="51">
      <c r="A347" t="s">
        <v>43</v>
      </c>
      <c r="E347" s="29" t="s">
        <v>529</v>
      </c>
    </row>
    <row r="348" spans="1:16" ht="12.75">
      <c r="A348" s="19" t="s">
        <v>35</v>
      </c>
      <c s="23" t="s">
        <v>530</v>
      </c>
      <c s="23" t="s">
        <v>531</v>
      </c>
      <c s="19" t="s">
        <v>37</v>
      </c>
      <c s="24" t="s">
        <v>532</v>
      </c>
      <c s="25" t="s">
        <v>68</v>
      </c>
      <c s="26">
        <v>60</v>
      </c>
      <c s="27">
        <v>0</v>
      </c>
      <c s="27">
        <f>ROUND(ROUND(H348,2)*ROUND(G348,3),2)</f>
      </c>
      <c r="O348">
        <f>(I348*21)/100</f>
      </c>
      <c t="s">
        <v>13</v>
      </c>
    </row>
    <row r="349" spans="1:5" ht="25.5">
      <c r="A349" s="28" t="s">
        <v>40</v>
      </c>
      <c r="E349" s="29" t="s">
        <v>533</v>
      </c>
    </row>
    <row r="350" spans="1:5" ht="12.75">
      <c r="A350" s="30" t="s">
        <v>42</v>
      </c>
      <c r="E350" s="31" t="s">
        <v>534</v>
      </c>
    </row>
    <row r="351" spans="1:5" ht="25.5">
      <c r="A351" t="s">
        <v>43</v>
      </c>
      <c r="E351" s="29" t="s">
        <v>535</v>
      </c>
    </row>
    <row r="352" spans="1:16" ht="25.5">
      <c r="A352" s="19" t="s">
        <v>35</v>
      </c>
      <c s="23" t="s">
        <v>536</v>
      </c>
      <c s="23" t="s">
        <v>537</v>
      </c>
      <c s="19" t="s">
        <v>37</v>
      </c>
      <c s="24" t="s">
        <v>538</v>
      </c>
      <c s="25" t="s">
        <v>68</v>
      </c>
      <c s="26">
        <v>30</v>
      </c>
      <c s="27">
        <v>0</v>
      </c>
      <c s="27">
        <f>ROUND(ROUND(H352,2)*ROUND(G352,3),2)</f>
      </c>
      <c r="O352">
        <f>(I352*21)/100</f>
      </c>
      <c t="s">
        <v>13</v>
      </c>
    </row>
    <row r="353" spans="1:5" ht="12.75">
      <c r="A353" s="28" t="s">
        <v>40</v>
      </c>
      <c r="E353" s="29" t="s">
        <v>539</v>
      </c>
    </row>
    <row r="354" spans="1:5" ht="12.75">
      <c r="A354" s="30" t="s">
        <v>42</v>
      </c>
      <c r="E354" s="31" t="s">
        <v>540</v>
      </c>
    </row>
    <row r="355" spans="1:5" ht="51">
      <c r="A355" t="s">
        <v>43</v>
      </c>
      <c r="E355" s="29" t="s">
        <v>529</v>
      </c>
    </row>
    <row r="356" spans="1:16" ht="12.75">
      <c r="A356" s="19" t="s">
        <v>35</v>
      </c>
      <c s="23" t="s">
        <v>541</v>
      </c>
      <c s="23" t="s">
        <v>542</v>
      </c>
      <c s="19" t="s">
        <v>37</v>
      </c>
      <c s="24" t="s">
        <v>543</v>
      </c>
      <c s="25" t="s">
        <v>68</v>
      </c>
      <c s="26">
        <v>5</v>
      </c>
      <c s="27">
        <v>0</v>
      </c>
      <c s="27">
        <f>ROUND(ROUND(H356,2)*ROUND(G356,3),2)</f>
      </c>
      <c r="O356">
        <f>(I356*21)/100</f>
      </c>
      <c t="s">
        <v>13</v>
      </c>
    </row>
    <row r="357" spans="1:5" ht="25.5">
      <c r="A357" s="28" t="s">
        <v>40</v>
      </c>
      <c r="E357" s="29" t="s">
        <v>544</v>
      </c>
    </row>
    <row r="358" spans="1:5" ht="12.75">
      <c r="A358" s="30" t="s">
        <v>42</v>
      </c>
      <c r="E358" s="31" t="s">
        <v>471</v>
      </c>
    </row>
    <row r="359" spans="1:5" ht="63.75">
      <c r="A359" t="s">
        <v>43</v>
      </c>
      <c r="E359" s="29" t="s">
        <v>545</v>
      </c>
    </row>
    <row r="360" spans="1:16" ht="25.5">
      <c r="A360" s="19" t="s">
        <v>35</v>
      </c>
      <c s="23" t="s">
        <v>546</v>
      </c>
      <c s="23" t="s">
        <v>547</v>
      </c>
      <c s="19" t="s">
        <v>37</v>
      </c>
      <c s="24" t="s">
        <v>548</v>
      </c>
      <c s="25" t="s">
        <v>68</v>
      </c>
      <c s="26">
        <v>136</v>
      </c>
      <c s="27">
        <v>0</v>
      </c>
      <c s="27">
        <f>ROUND(ROUND(H360,2)*ROUND(G360,3),2)</f>
      </c>
      <c r="O360">
        <f>(I360*21)/100</f>
      </c>
      <c t="s">
        <v>13</v>
      </c>
    </row>
    <row r="361" spans="1:5" ht="76.5">
      <c r="A361" s="28" t="s">
        <v>40</v>
      </c>
      <c r="E361" s="29" t="s">
        <v>549</v>
      </c>
    </row>
    <row r="362" spans="1:5" ht="12.75">
      <c r="A362" s="30" t="s">
        <v>42</v>
      </c>
      <c r="E362" s="31" t="s">
        <v>550</v>
      </c>
    </row>
    <row r="363" spans="1:5" ht="25.5">
      <c r="A363" t="s">
        <v>43</v>
      </c>
      <c r="E363" s="29" t="s">
        <v>551</v>
      </c>
    </row>
    <row r="364" spans="1:16" ht="12.75">
      <c r="A364" s="19" t="s">
        <v>35</v>
      </c>
      <c s="23" t="s">
        <v>552</v>
      </c>
      <c s="23" t="s">
        <v>553</v>
      </c>
      <c s="19" t="s">
        <v>37</v>
      </c>
      <c s="24" t="s">
        <v>554</v>
      </c>
      <c s="25" t="s">
        <v>68</v>
      </c>
      <c s="26">
        <v>121</v>
      </c>
      <c s="27">
        <v>0</v>
      </c>
      <c s="27">
        <f>ROUND(ROUND(H364,2)*ROUND(G364,3),2)</f>
      </c>
      <c r="O364">
        <f>(I364*21)/100</f>
      </c>
      <c t="s">
        <v>13</v>
      </c>
    </row>
    <row r="365" spans="1:5" ht="76.5">
      <c r="A365" s="28" t="s">
        <v>40</v>
      </c>
      <c r="E365" s="29" t="s">
        <v>555</v>
      </c>
    </row>
    <row r="366" spans="1:5" ht="12.75">
      <c r="A366" s="30" t="s">
        <v>42</v>
      </c>
      <c r="E366" s="31" t="s">
        <v>556</v>
      </c>
    </row>
    <row r="367" spans="1:5" ht="25.5">
      <c r="A367" t="s">
        <v>43</v>
      </c>
      <c r="E367" s="29" t="s">
        <v>557</v>
      </c>
    </row>
    <row r="368" spans="1:16" ht="12.75">
      <c r="A368" s="19" t="s">
        <v>35</v>
      </c>
      <c s="23" t="s">
        <v>558</v>
      </c>
      <c s="23" t="s">
        <v>559</v>
      </c>
      <c s="19" t="s">
        <v>37</v>
      </c>
      <c s="24" t="s">
        <v>560</v>
      </c>
      <c s="25" t="s">
        <v>68</v>
      </c>
      <c s="26">
        <v>3</v>
      </c>
      <c s="27">
        <v>0</v>
      </c>
      <c s="27">
        <f>ROUND(ROUND(H368,2)*ROUND(G368,3),2)</f>
      </c>
      <c r="O368">
        <f>(I368*21)/100</f>
      </c>
      <c t="s">
        <v>13</v>
      </c>
    </row>
    <row r="369" spans="1:5" ht="38.25">
      <c r="A369" s="28" t="s">
        <v>40</v>
      </c>
      <c r="E369" s="29" t="s">
        <v>561</v>
      </c>
    </row>
    <row r="370" spans="1:5" ht="12.75">
      <c r="A370" s="30" t="s">
        <v>42</v>
      </c>
      <c r="E370" s="31" t="s">
        <v>562</v>
      </c>
    </row>
    <row r="371" spans="1:5" ht="25.5">
      <c r="A371" t="s">
        <v>43</v>
      </c>
      <c r="E371" s="29" t="s">
        <v>551</v>
      </c>
    </row>
    <row r="372" spans="1:16" ht="12.75">
      <c r="A372" s="19" t="s">
        <v>35</v>
      </c>
      <c s="23" t="s">
        <v>563</v>
      </c>
      <c s="23" t="s">
        <v>564</v>
      </c>
      <c s="19" t="s">
        <v>37</v>
      </c>
      <c s="24" t="s">
        <v>565</v>
      </c>
      <c s="25" t="s">
        <v>68</v>
      </c>
      <c s="26">
        <v>3</v>
      </c>
      <c s="27">
        <v>0</v>
      </c>
      <c s="27">
        <f>ROUND(ROUND(H372,2)*ROUND(G372,3),2)</f>
      </c>
      <c r="O372">
        <f>(I372*21)/100</f>
      </c>
      <c t="s">
        <v>13</v>
      </c>
    </row>
    <row r="373" spans="1:5" ht="38.25">
      <c r="A373" s="28" t="s">
        <v>40</v>
      </c>
      <c r="E373" s="29" t="s">
        <v>566</v>
      </c>
    </row>
    <row r="374" spans="1:5" ht="12.75">
      <c r="A374" s="30" t="s">
        <v>42</v>
      </c>
      <c r="E374" s="31" t="s">
        <v>562</v>
      </c>
    </row>
    <row r="375" spans="1:5" ht="25.5">
      <c r="A375" t="s">
        <v>43</v>
      </c>
      <c r="E375" s="29" t="s">
        <v>557</v>
      </c>
    </row>
    <row r="376" spans="1:16" ht="25.5">
      <c r="A376" s="19" t="s">
        <v>35</v>
      </c>
      <c s="23" t="s">
        <v>567</v>
      </c>
      <c s="23" t="s">
        <v>568</v>
      </c>
      <c s="19" t="s">
        <v>37</v>
      </c>
      <c s="24" t="s">
        <v>569</v>
      </c>
      <c s="25" t="s">
        <v>68</v>
      </c>
      <c s="26">
        <v>85</v>
      </c>
      <c s="27">
        <v>0</v>
      </c>
      <c s="27">
        <f>ROUND(ROUND(H376,2)*ROUND(G376,3),2)</f>
      </c>
      <c r="O376">
        <f>(I376*21)/100</f>
      </c>
      <c t="s">
        <v>13</v>
      </c>
    </row>
    <row r="377" spans="1:5" ht="38.25">
      <c r="A377" s="28" t="s">
        <v>40</v>
      </c>
      <c r="E377" s="29" t="s">
        <v>570</v>
      </c>
    </row>
    <row r="378" spans="1:5" ht="12.75">
      <c r="A378" s="30" t="s">
        <v>42</v>
      </c>
      <c r="E378" s="31" t="s">
        <v>571</v>
      </c>
    </row>
    <row r="379" spans="1:5" ht="25.5">
      <c r="A379" t="s">
        <v>43</v>
      </c>
      <c r="E379" s="29" t="s">
        <v>572</v>
      </c>
    </row>
    <row r="380" spans="1:16" ht="12.75">
      <c r="A380" s="19" t="s">
        <v>35</v>
      </c>
      <c s="23" t="s">
        <v>573</v>
      </c>
      <c s="23" t="s">
        <v>574</v>
      </c>
      <c s="19" t="s">
        <v>37</v>
      </c>
      <c s="24" t="s">
        <v>575</v>
      </c>
      <c s="25" t="s">
        <v>68</v>
      </c>
      <c s="26">
        <v>79</v>
      </c>
      <c s="27">
        <v>0</v>
      </c>
      <c s="27">
        <f>ROUND(ROUND(H380,2)*ROUND(G380,3),2)</f>
      </c>
      <c r="O380">
        <f>(I380*21)/100</f>
      </c>
      <c t="s">
        <v>13</v>
      </c>
    </row>
    <row r="381" spans="1:5" ht="25.5">
      <c r="A381" s="28" t="s">
        <v>40</v>
      </c>
      <c r="E381" s="29" t="s">
        <v>576</v>
      </c>
    </row>
    <row r="382" spans="1:5" ht="12.75">
      <c r="A382" s="30" t="s">
        <v>42</v>
      </c>
      <c r="E382" s="31" t="s">
        <v>577</v>
      </c>
    </row>
    <row r="383" spans="1:5" ht="25.5">
      <c r="A383" t="s">
        <v>43</v>
      </c>
      <c r="E383" s="29" t="s">
        <v>557</v>
      </c>
    </row>
    <row r="384" spans="1:16" ht="25.5">
      <c r="A384" s="19" t="s">
        <v>35</v>
      </c>
      <c s="23" t="s">
        <v>578</v>
      </c>
      <c s="23" t="s">
        <v>579</v>
      </c>
      <c s="19" t="s">
        <v>37</v>
      </c>
      <c s="24" t="s">
        <v>580</v>
      </c>
      <c s="25" t="s">
        <v>122</v>
      </c>
      <c s="26">
        <v>1597.366</v>
      </c>
      <c s="27">
        <v>0</v>
      </c>
      <c s="27">
        <f>ROUND(ROUND(H384,2)*ROUND(G384,3),2)</f>
      </c>
      <c r="O384">
        <f>(I384*21)/100</f>
      </c>
      <c t="s">
        <v>13</v>
      </c>
    </row>
    <row r="385" spans="1:5" ht="38.25">
      <c r="A385" s="28" t="s">
        <v>40</v>
      </c>
      <c r="E385" s="29" t="s">
        <v>581</v>
      </c>
    </row>
    <row r="386" spans="1:5" ht="12.75">
      <c r="A386" s="30" t="s">
        <v>42</v>
      </c>
      <c r="E386" s="31" t="s">
        <v>582</v>
      </c>
    </row>
    <row r="387" spans="1:5" ht="38.25">
      <c r="A387" t="s">
        <v>43</v>
      </c>
      <c r="E387" s="29" t="s">
        <v>583</v>
      </c>
    </row>
    <row r="388" spans="1:16" ht="25.5">
      <c r="A388" s="19" t="s">
        <v>35</v>
      </c>
      <c s="23" t="s">
        <v>584</v>
      </c>
      <c s="23" t="s">
        <v>585</v>
      </c>
      <c s="19" t="s">
        <v>37</v>
      </c>
      <c s="24" t="s">
        <v>586</v>
      </c>
      <c s="25" t="s">
        <v>122</v>
      </c>
      <c s="26">
        <v>753.741</v>
      </c>
      <c s="27">
        <v>0</v>
      </c>
      <c s="27">
        <f>ROUND(ROUND(H388,2)*ROUND(G388,3),2)</f>
      </c>
      <c r="O388">
        <f>(I388*21)/100</f>
      </c>
      <c t="s">
        <v>13</v>
      </c>
    </row>
    <row r="389" spans="1:5" ht="25.5">
      <c r="A389" s="28" t="s">
        <v>40</v>
      </c>
      <c r="E389" s="29" t="s">
        <v>587</v>
      </c>
    </row>
    <row r="390" spans="1:5" ht="204">
      <c r="A390" s="30" t="s">
        <v>42</v>
      </c>
      <c r="E390" s="31" t="s">
        <v>588</v>
      </c>
    </row>
    <row r="391" spans="1:5" ht="38.25">
      <c r="A391" t="s">
        <v>43</v>
      </c>
      <c r="E391" s="29" t="s">
        <v>583</v>
      </c>
    </row>
    <row r="392" spans="1:16" ht="12.75">
      <c r="A392" s="19" t="s">
        <v>35</v>
      </c>
      <c s="23" t="s">
        <v>589</v>
      </c>
      <c s="23" t="s">
        <v>590</v>
      </c>
      <c s="19" t="s">
        <v>37</v>
      </c>
      <c s="24" t="s">
        <v>591</v>
      </c>
      <c s="25" t="s">
        <v>122</v>
      </c>
      <c s="26">
        <v>843.625</v>
      </c>
      <c s="27">
        <v>0</v>
      </c>
      <c s="27">
        <f>ROUND(ROUND(H392,2)*ROUND(G392,3),2)</f>
      </c>
      <c r="O392">
        <f>(I392*21)/100</f>
      </c>
      <c t="s">
        <v>13</v>
      </c>
    </row>
    <row r="393" spans="1:5" ht="51">
      <c r="A393" s="28" t="s">
        <v>40</v>
      </c>
      <c r="E393" s="29" t="s">
        <v>592</v>
      </c>
    </row>
    <row r="394" spans="1:5" ht="114.75">
      <c r="A394" s="30" t="s">
        <v>42</v>
      </c>
      <c r="E394" s="31" t="s">
        <v>593</v>
      </c>
    </row>
    <row r="395" spans="1:5" ht="38.25">
      <c r="A395" t="s">
        <v>43</v>
      </c>
      <c r="E395" s="29" t="s">
        <v>583</v>
      </c>
    </row>
    <row r="396" spans="1:16" ht="12.75">
      <c r="A396" s="19" t="s">
        <v>35</v>
      </c>
      <c s="23" t="s">
        <v>594</v>
      </c>
      <c s="23" t="s">
        <v>595</v>
      </c>
      <c s="19" t="s">
        <v>37</v>
      </c>
      <c s="24" t="s">
        <v>596</v>
      </c>
      <c s="25" t="s">
        <v>159</v>
      </c>
      <c s="26">
        <v>1877</v>
      </c>
      <c s="27">
        <v>0</v>
      </c>
      <c s="27">
        <f>ROUND(ROUND(H396,2)*ROUND(G396,3),2)</f>
      </c>
      <c r="O396">
        <f>(I396*21)/100</f>
      </c>
      <c t="s">
        <v>13</v>
      </c>
    </row>
    <row r="397" spans="1:5" ht="25.5">
      <c r="A397" s="28" t="s">
        <v>40</v>
      </c>
      <c r="E397" s="29" t="s">
        <v>597</v>
      </c>
    </row>
    <row r="398" spans="1:5" ht="89.25">
      <c r="A398" s="30" t="s">
        <v>42</v>
      </c>
      <c r="E398" s="31" t="s">
        <v>598</v>
      </c>
    </row>
    <row r="399" spans="1:5" ht="51">
      <c r="A399" t="s">
        <v>43</v>
      </c>
      <c r="E399" s="29" t="s">
        <v>599</v>
      </c>
    </row>
    <row r="400" spans="1:16" ht="12.75">
      <c r="A400" s="19" t="s">
        <v>35</v>
      </c>
      <c s="23" t="s">
        <v>600</v>
      </c>
      <c s="23" t="s">
        <v>601</v>
      </c>
      <c s="19" t="s">
        <v>37</v>
      </c>
      <c s="24" t="s">
        <v>602</v>
      </c>
      <c s="25" t="s">
        <v>159</v>
      </c>
      <c s="26">
        <v>183</v>
      </c>
      <c s="27">
        <v>0</v>
      </c>
      <c s="27">
        <f>ROUND(ROUND(H400,2)*ROUND(G400,3),2)</f>
      </c>
      <c r="O400">
        <f>(I400*21)/100</f>
      </c>
      <c t="s">
        <v>13</v>
      </c>
    </row>
    <row r="401" spans="1:5" ht="25.5">
      <c r="A401" s="28" t="s">
        <v>40</v>
      </c>
      <c r="E401" s="29" t="s">
        <v>603</v>
      </c>
    </row>
    <row r="402" spans="1:5" ht="12.75">
      <c r="A402" s="30" t="s">
        <v>42</v>
      </c>
      <c r="E402" s="31" t="s">
        <v>604</v>
      </c>
    </row>
    <row r="403" spans="1:5" ht="63.75">
      <c r="A403" t="s">
        <v>43</v>
      </c>
      <c r="E403" s="29" t="s">
        <v>605</v>
      </c>
    </row>
    <row r="404" spans="1:16" ht="12.75">
      <c r="A404" s="19" t="s">
        <v>35</v>
      </c>
      <c s="23" t="s">
        <v>606</v>
      </c>
      <c s="23" t="s">
        <v>607</v>
      </c>
      <c s="19" t="s">
        <v>37</v>
      </c>
      <c s="24" t="s">
        <v>608</v>
      </c>
      <c s="25" t="s">
        <v>159</v>
      </c>
      <c s="26">
        <v>7413.7</v>
      </c>
      <c s="27">
        <v>0</v>
      </c>
      <c s="27">
        <f>ROUND(ROUND(H404,2)*ROUND(G404,3),2)</f>
      </c>
      <c r="O404">
        <f>(I404*21)/100</f>
      </c>
      <c t="s">
        <v>13</v>
      </c>
    </row>
    <row r="405" spans="1:5" ht="25.5">
      <c r="A405" s="28" t="s">
        <v>40</v>
      </c>
      <c r="E405" s="29" t="s">
        <v>609</v>
      </c>
    </row>
    <row r="406" spans="1:5" ht="178.5">
      <c r="A406" s="30" t="s">
        <v>42</v>
      </c>
      <c r="E406" s="31" t="s">
        <v>610</v>
      </c>
    </row>
    <row r="407" spans="1:5" ht="25.5">
      <c r="A407" t="s">
        <v>43</v>
      </c>
      <c r="E407" s="29" t="s">
        <v>611</v>
      </c>
    </row>
    <row r="408" spans="1:16" ht="12.75">
      <c r="A408" s="19" t="s">
        <v>35</v>
      </c>
      <c s="23" t="s">
        <v>612</v>
      </c>
      <c s="23" t="s">
        <v>613</v>
      </c>
      <c s="19" t="s">
        <v>37</v>
      </c>
      <c s="24" t="s">
        <v>614</v>
      </c>
      <c s="25" t="s">
        <v>159</v>
      </c>
      <c s="26">
        <v>74.5</v>
      </c>
      <c s="27">
        <v>0</v>
      </c>
      <c s="27">
        <f>ROUND(ROUND(H408,2)*ROUND(G408,3),2)</f>
      </c>
      <c r="O408">
        <f>(I408*21)/100</f>
      </c>
      <c t="s">
        <v>13</v>
      </c>
    </row>
    <row r="409" spans="1:5" ht="25.5">
      <c r="A409" s="28" t="s">
        <v>40</v>
      </c>
      <c r="E409" s="29" t="s">
        <v>615</v>
      </c>
    </row>
    <row r="410" spans="1:5" ht="38.25">
      <c r="A410" s="30" t="s">
        <v>42</v>
      </c>
      <c r="E410" s="31" t="s">
        <v>616</v>
      </c>
    </row>
    <row r="411" spans="1:5" ht="89.25">
      <c r="A411" t="s">
        <v>43</v>
      </c>
      <c r="E411" s="29" t="s">
        <v>617</v>
      </c>
    </row>
    <row r="412" spans="1:16" ht="12.75">
      <c r="A412" s="19" t="s">
        <v>35</v>
      </c>
      <c s="23" t="s">
        <v>618</v>
      </c>
      <c s="23" t="s">
        <v>619</v>
      </c>
      <c s="19" t="s">
        <v>37</v>
      </c>
      <c s="24" t="s">
        <v>620</v>
      </c>
      <c s="25" t="s">
        <v>68</v>
      </c>
      <c s="26">
        <v>30</v>
      </c>
      <c s="27">
        <v>0</v>
      </c>
      <c s="27">
        <f>ROUND(ROUND(H412,2)*ROUND(G412,3),2)</f>
      </c>
      <c r="O412">
        <f>(I412*21)/100</f>
      </c>
      <c t="s">
        <v>13</v>
      </c>
    </row>
    <row r="413" spans="1:5" ht="25.5">
      <c r="A413" s="28" t="s">
        <v>40</v>
      </c>
      <c r="E413" s="29" t="s">
        <v>621</v>
      </c>
    </row>
    <row r="414" spans="1:5" ht="12.75">
      <c r="A414" s="30" t="s">
        <v>42</v>
      </c>
      <c r="E414" s="31" t="s">
        <v>540</v>
      </c>
    </row>
    <row r="415" spans="1:5" ht="76.5">
      <c r="A415" t="s">
        <v>43</v>
      </c>
      <c r="E415" s="29" t="s">
        <v>622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94</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94</v>
      </c>
      <c s="5"/>
      <c s="14" t="s">
        <v>1288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42.7</v>
      </c>
      <c s="27">
        <v>0</v>
      </c>
      <c s="27">
        <f>ROUND(ROUND(H10,2)*ROUND(G10,3),2)</f>
      </c>
      <c r="O10">
        <f>(I10*21)/100</f>
      </c>
      <c t="s">
        <v>13</v>
      </c>
    </row>
    <row r="11" spans="1:5" ht="25.5">
      <c r="A11" s="28" t="s">
        <v>40</v>
      </c>
      <c r="E11" s="29" t="s">
        <v>866</v>
      </c>
    </row>
    <row r="12" spans="1:5" ht="12.75">
      <c r="A12" s="30" t="s">
        <v>42</v>
      </c>
      <c r="E12" s="31" t="s">
        <v>1289</v>
      </c>
    </row>
    <row r="13" spans="1:5" ht="25.5">
      <c r="A13" t="s">
        <v>43</v>
      </c>
      <c r="E13" s="29" t="s">
        <v>111</v>
      </c>
    </row>
    <row r="14" spans="1:16" ht="12.75">
      <c r="A14" s="19" t="s">
        <v>35</v>
      </c>
      <c s="23" t="s">
        <v>13</v>
      </c>
      <c s="23" t="s">
        <v>106</v>
      </c>
      <c s="19" t="s">
        <v>12</v>
      </c>
      <c s="24" t="s">
        <v>107</v>
      </c>
      <c s="25" t="s">
        <v>108</v>
      </c>
      <c s="26">
        <v>18.296</v>
      </c>
      <c s="27">
        <v>0</v>
      </c>
      <c s="27">
        <f>ROUND(ROUND(H14,2)*ROUND(G14,3),2)</f>
      </c>
      <c r="O14">
        <f>(I14*21)/100</f>
      </c>
      <c t="s">
        <v>13</v>
      </c>
    </row>
    <row r="15" spans="1:5" ht="63.75">
      <c r="A15" s="28" t="s">
        <v>40</v>
      </c>
      <c r="E15" s="29" t="s">
        <v>870</v>
      </c>
    </row>
    <row r="16" spans="1:5" ht="38.25">
      <c r="A16" s="30" t="s">
        <v>42</v>
      </c>
      <c r="E16" s="31" t="s">
        <v>1290</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76.82</v>
      </c>
      <c s="27">
        <v>0</v>
      </c>
      <c s="27">
        <f>ROUND(ROUND(H19,2)*ROUND(G19,3),2)</f>
      </c>
      <c r="O19">
        <f>(I19*21)/100</f>
      </c>
      <c t="s">
        <v>13</v>
      </c>
    </row>
    <row r="20" spans="1:5" ht="63.75">
      <c r="A20" s="28" t="s">
        <v>40</v>
      </c>
      <c r="E20" s="29" t="s">
        <v>1185</v>
      </c>
    </row>
    <row r="21" spans="1:5" ht="51">
      <c r="A21" s="30" t="s">
        <v>42</v>
      </c>
      <c r="E21" s="31" t="s">
        <v>1291</v>
      </c>
    </row>
    <row r="22" spans="1:5" ht="369.75">
      <c r="A22" t="s">
        <v>43</v>
      </c>
      <c r="E22" s="29" t="s">
        <v>172</v>
      </c>
    </row>
    <row r="23" spans="1:16" ht="12.75">
      <c r="A23" s="19" t="s">
        <v>35</v>
      </c>
      <c s="23" t="s">
        <v>23</v>
      </c>
      <c s="23" t="s">
        <v>173</v>
      </c>
      <c s="19" t="s">
        <v>37</v>
      </c>
      <c s="24" t="s">
        <v>174</v>
      </c>
      <c s="25" t="s">
        <v>138</v>
      </c>
      <c s="26">
        <v>55.5</v>
      </c>
      <c s="27">
        <v>0</v>
      </c>
      <c s="27">
        <f>ROUND(ROUND(H23,2)*ROUND(G23,3),2)</f>
      </c>
      <c r="O23">
        <f>(I23*21)/100</f>
      </c>
      <c t="s">
        <v>13</v>
      </c>
    </row>
    <row r="24" spans="1:5" ht="25.5">
      <c r="A24" s="28" t="s">
        <v>40</v>
      </c>
      <c r="E24" s="29" t="s">
        <v>876</v>
      </c>
    </row>
    <row r="25" spans="1:5" ht="12.75">
      <c r="A25" s="30" t="s">
        <v>42</v>
      </c>
      <c r="E25" s="31" t="s">
        <v>1292</v>
      </c>
    </row>
    <row r="26" spans="1:5" ht="306">
      <c r="A26" t="s">
        <v>43</v>
      </c>
      <c r="E26" s="29" t="s">
        <v>177</v>
      </c>
    </row>
    <row r="27" spans="1:16" ht="12.75">
      <c r="A27" s="19" t="s">
        <v>35</v>
      </c>
      <c s="23" t="s">
        <v>25</v>
      </c>
      <c s="23" t="s">
        <v>216</v>
      </c>
      <c s="19" t="s">
        <v>37</v>
      </c>
      <c s="24" t="s">
        <v>217</v>
      </c>
      <c s="25" t="s">
        <v>138</v>
      </c>
      <c s="26">
        <v>55.5</v>
      </c>
      <c s="27">
        <v>0</v>
      </c>
      <c s="27">
        <f>ROUND(ROUND(H27,2)*ROUND(G27,3),2)</f>
      </c>
      <c r="O27">
        <f>(I27*21)/100</f>
      </c>
      <c t="s">
        <v>13</v>
      </c>
    </row>
    <row r="28" spans="1:5" ht="38.25">
      <c r="A28" s="28" t="s">
        <v>40</v>
      </c>
      <c r="E28" s="29" t="s">
        <v>1188</v>
      </c>
    </row>
    <row r="29" spans="1:5" ht="12.75">
      <c r="A29" s="30" t="s">
        <v>42</v>
      </c>
      <c r="E29" s="31" t="s">
        <v>1293</v>
      </c>
    </row>
    <row r="30" spans="1:5" ht="267.75">
      <c r="A30" t="s">
        <v>43</v>
      </c>
      <c r="E30" s="29" t="s">
        <v>219</v>
      </c>
    </row>
    <row r="31" spans="1:16" ht="12.75">
      <c r="A31" s="19" t="s">
        <v>35</v>
      </c>
      <c s="23" t="s">
        <v>27</v>
      </c>
      <c s="23" t="s">
        <v>221</v>
      </c>
      <c s="19" t="s">
        <v>37</v>
      </c>
      <c s="24" t="s">
        <v>222</v>
      </c>
      <c s="25" t="s">
        <v>138</v>
      </c>
      <c s="26">
        <v>55.5</v>
      </c>
      <c s="27">
        <v>0</v>
      </c>
      <c s="27">
        <f>ROUND(ROUND(H31,2)*ROUND(G31,3),2)</f>
      </c>
      <c r="O31">
        <f>(I31*21)/100</f>
      </c>
      <c t="s">
        <v>13</v>
      </c>
    </row>
    <row r="32" spans="1:5" ht="25.5">
      <c r="A32" s="28" t="s">
        <v>40</v>
      </c>
      <c r="E32" s="29" t="s">
        <v>880</v>
      </c>
    </row>
    <row r="33" spans="1:5" ht="12.75">
      <c r="A33" s="30" t="s">
        <v>42</v>
      </c>
      <c r="E33" s="31" t="s">
        <v>1294</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4.44</v>
      </c>
      <c s="27">
        <v>0</v>
      </c>
      <c s="27">
        <f>ROUND(ROUND(H45,2)*ROUND(G45,3),2)</f>
      </c>
      <c r="O45">
        <f>(I45*21)/100</f>
      </c>
      <c t="s">
        <v>13</v>
      </c>
    </row>
    <row r="46" spans="1:5" ht="38.25">
      <c r="A46" s="28" t="s">
        <v>40</v>
      </c>
      <c r="E46" s="29" t="s">
        <v>1195</v>
      </c>
    </row>
    <row r="47" spans="1:5" ht="12.75">
      <c r="A47" s="30" t="s">
        <v>42</v>
      </c>
      <c r="E47" s="31" t="s">
        <v>1295</v>
      </c>
    </row>
    <row r="48" spans="1:5" ht="369.75">
      <c r="A48" t="s">
        <v>43</v>
      </c>
      <c r="E48" s="29" t="s">
        <v>904</v>
      </c>
    </row>
    <row r="49" spans="1:16" ht="12.75">
      <c r="A49" s="19" t="s">
        <v>35</v>
      </c>
      <c s="23" t="s">
        <v>32</v>
      </c>
      <c s="23" t="s">
        <v>323</v>
      </c>
      <c s="19" t="s">
        <v>37</v>
      </c>
      <c s="24" t="s">
        <v>324</v>
      </c>
      <c s="25" t="s">
        <v>138</v>
      </c>
      <c s="26">
        <v>3.7</v>
      </c>
      <c s="27">
        <v>0</v>
      </c>
      <c s="27">
        <f>ROUND(ROUND(H49,2)*ROUND(G49,3),2)</f>
      </c>
      <c r="O49">
        <f>(I49*21)/100</f>
      </c>
      <c t="s">
        <v>13</v>
      </c>
    </row>
    <row r="50" spans="1:5" ht="38.25">
      <c r="A50" s="28" t="s">
        <v>40</v>
      </c>
      <c r="E50" s="29" t="s">
        <v>1197</v>
      </c>
    </row>
    <row r="51" spans="1:5" ht="12.75">
      <c r="A51" s="30" t="s">
        <v>42</v>
      </c>
      <c r="E51" s="31" t="s">
        <v>1296</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7.4</v>
      </c>
      <c s="27">
        <v>0</v>
      </c>
      <c s="27">
        <f>ROUND(ROUND(H58,2)*ROUND(G58,3),2)</f>
      </c>
      <c r="O58">
        <f>(I58*21)/100</f>
      </c>
      <c t="s">
        <v>13</v>
      </c>
    </row>
    <row r="59" spans="1:5" ht="51">
      <c r="A59" s="28" t="s">
        <v>40</v>
      </c>
      <c r="E59" s="29" t="s">
        <v>1201</v>
      </c>
    </row>
    <row r="60" spans="1:5" ht="12.75">
      <c r="A60" s="30" t="s">
        <v>42</v>
      </c>
      <c r="E60" s="31" t="s">
        <v>1297</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37</v>
      </c>
      <c s="27">
        <v>0</v>
      </c>
      <c s="27">
        <f>ROUND(ROUND(H63,2)*ROUND(G63,3),2)</f>
      </c>
      <c r="O63">
        <f>(I63*21)/100</f>
      </c>
      <c t="s">
        <v>13</v>
      </c>
    </row>
    <row r="64" spans="1:5" ht="38.25">
      <c r="A64" s="28" t="s">
        <v>40</v>
      </c>
      <c r="E64" s="29" t="s">
        <v>1203</v>
      </c>
    </row>
    <row r="65" spans="1:5" ht="12.75">
      <c r="A65" s="30" t="s">
        <v>42</v>
      </c>
      <c r="E65" s="31" t="s">
        <v>1298</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36.5</v>
      </c>
      <c s="27">
        <v>0</v>
      </c>
      <c s="27">
        <f>ROUND(ROUND(H71,2)*ROUND(G71,3),2)</f>
      </c>
      <c r="O71">
        <f>(I71*21)/100</f>
      </c>
      <c t="s">
        <v>13</v>
      </c>
    </row>
    <row r="72" spans="1:5" ht="63.75">
      <c r="A72" s="28" t="s">
        <v>40</v>
      </c>
      <c r="E72" s="29" t="s">
        <v>1207</v>
      </c>
    </row>
    <row r="73" spans="1:5" ht="12.75">
      <c r="A73" s="30" t="s">
        <v>42</v>
      </c>
      <c r="E73" s="31" t="s">
        <v>1299</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99</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99</v>
      </c>
      <c s="5"/>
      <c s="14" t="s">
        <v>1300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185</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185</v>
      </c>
      <c s="5"/>
      <c s="14" t="s">
        <v>1301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189</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189</v>
      </c>
      <c s="5"/>
      <c s="14" t="s">
        <v>1301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193</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193</v>
      </c>
      <c s="5"/>
      <c s="14" t="s">
        <v>1302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199</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199</v>
      </c>
      <c s="5"/>
      <c s="14" t="s">
        <v>1303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204</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204</v>
      </c>
      <c s="5"/>
      <c s="14" t="s">
        <v>1303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210</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210</v>
      </c>
      <c s="5"/>
      <c s="14" t="s">
        <v>1304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215</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215</v>
      </c>
      <c s="5"/>
      <c s="14" t="s">
        <v>1305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18.24</v>
      </c>
      <c s="27">
        <v>0</v>
      </c>
      <c s="27">
        <f>ROUND(ROUND(H10,2)*ROUND(G10,3),2)</f>
      </c>
      <c r="O10">
        <f>(I10*21)/100</f>
      </c>
      <c t="s">
        <v>13</v>
      </c>
    </row>
    <row r="11" spans="1:5" ht="25.5">
      <c r="A11" s="28" t="s">
        <v>40</v>
      </c>
      <c r="E11" s="29" t="s">
        <v>866</v>
      </c>
    </row>
    <row r="12" spans="1:5" ht="12.75">
      <c r="A12" s="30" t="s">
        <v>42</v>
      </c>
      <c r="E12" s="31" t="s">
        <v>1306</v>
      </c>
    </row>
    <row r="13" spans="1:5" ht="25.5">
      <c r="A13" t="s">
        <v>43</v>
      </c>
      <c r="E13" s="29" t="s">
        <v>111</v>
      </c>
    </row>
    <row r="14" spans="1:16" ht="12.75">
      <c r="A14" s="19" t="s">
        <v>35</v>
      </c>
      <c s="23" t="s">
        <v>13</v>
      </c>
      <c s="23" t="s">
        <v>106</v>
      </c>
      <c s="19" t="s">
        <v>12</v>
      </c>
      <c s="24" t="s">
        <v>107</v>
      </c>
      <c s="25" t="s">
        <v>108</v>
      </c>
      <c s="26">
        <v>11.365</v>
      </c>
      <c s="27">
        <v>0</v>
      </c>
      <c s="27">
        <f>ROUND(ROUND(H14,2)*ROUND(G14,3),2)</f>
      </c>
      <c r="O14">
        <f>(I14*21)/100</f>
      </c>
      <c t="s">
        <v>13</v>
      </c>
    </row>
    <row r="15" spans="1:5" ht="63.75">
      <c r="A15" s="28" t="s">
        <v>40</v>
      </c>
      <c r="E15" s="29" t="s">
        <v>870</v>
      </c>
    </row>
    <row r="16" spans="1:5" ht="38.25">
      <c r="A16" s="30" t="s">
        <v>42</v>
      </c>
      <c r="E16" s="31" t="s">
        <v>1307</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16.82</v>
      </c>
      <c s="27">
        <v>0</v>
      </c>
      <c s="27">
        <f>ROUND(ROUND(H19,2)*ROUND(G19,3),2)</f>
      </c>
      <c r="O19">
        <f>(I19*21)/100</f>
      </c>
      <c t="s">
        <v>13</v>
      </c>
    </row>
    <row r="20" spans="1:5" ht="63.75">
      <c r="A20" s="28" t="s">
        <v>40</v>
      </c>
      <c r="E20" s="29" t="s">
        <v>1185</v>
      </c>
    </row>
    <row r="21" spans="1:5" ht="51">
      <c r="A21" s="30" t="s">
        <v>42</v>
      </c>
      <c r="E21" s="31" t="s">
        <v>1308</v>
      </c>
    </row>
    <row r="22" spans="1:5" ht="369.75">
      <c r="A22" t="s">
        <v>43</v>
      </c>
      <c r="E22" s="29" t="s">
        <v>172</v>
      </c>
    </row>
    <row r="23" spans="1:16" ht="12.75">
      <c r="A23" s="19" t="s">
        <v>35</v>
      </c>
      <c s="23" t="s">
        <v>23</v>
      </c>
      <c s="23" t="s">
        <v>173</v>
      </c>
      <c s="19" t="s">
        <v>37</v>
      </c>
      <c s="24" t="s">
        <v>174</v>
      </c>
      <c s="25" t="s">
        <v>138</v>
      </c>
      <c s="26">
        <v>7.7</v>
      </c>
      <c s="27">
        <v>0</v>
      </c>
      <c s="27">
        <f>ROUND(ROUND(H23,2)*ROUND(G23,3),2)</f>
      </c>
      <c r="O23">
        <f>(I23*21)/100</f>
      </c>
      <c t="s">
        <v>13</v>
      </c>
    </row>
    <row r="24" spans="1:5" ht="25.5">
      <c r="A24" s="28" t="s">
        <v>40</v>
      </c>
      <c r="E24" s="29" t="s">
        <v>876</v>
      </c>
    </row>
    <row r="25" spans="1:5" ht="12.75">
      <c r="A25" s="30" t="s">
        <v>42</v>
      </c>
      <c r="E25" s="31" t="s">
        <v>1309</v>
      </c>
    </row>
    <row r="26" spans="1:5" ht="306">
      <c r="A26" t="s">
        <v>43</v>
      </c>
      <c r="E26" s="29" t="s">
        <v>177</v>
      </c>
    </row>
    <row r="27" spans="1:16" ht="12.75">
      <c r="A27" s="19" t="s">
        <v>35</v>
      </c>
      <c s="23" t="s">
        <v>25</v>
      </c>
      <c s="23" t="s">
        <v>216</v>
      </c>
      <c s="19" t="s">
        <v>37</v>
      </c>
      <c s="24" t="s">
        <v>217</v>
      </c>
      <c s="25" t="s">
        <v>138</v>
      </c>
      <c s="26">
        <v>7.7</v>
      </c>
      <c s="27">
        <v>0</v>
      </c>
      <c s="27">
        <f>ROUND(ROUND(H27,2)*ROUND(G27,3),2)</f>
      </c>
      <c r="O27">
        <f>(I27*21)/100</f>
      </c>
      <c t="s">
        <v>13</v>
      </c>
    </row>
    <row r="28" spans="1:5" ht="38.25">
      <c r="A28" s="28" t="s">
        <v>40</v>
      </c>
      <c r="E28" s="29" t="s">
        <v>1188</v>
      </c>
    </row>
    <row r="29" spans="1:5" ht="12.75">
      <c r="A29" s="30" t="s">
        <v>42</v>
      </c>
      <c r="E29" s="31" t="s">
        <v>1310</v>
      </c>
    </row>
    <row r="30" spans="1:5" ht="267.75">
      <c r="A30" t="s">
        <v>43</v>
      </c>
      <c r="E30" s="29" t="s">
        <v>219</v>
      </c>
    </row>
    <row r="31" spans="1:16" ht="12.75">
      <c r="A31" s="19" t="s">
        <v>35</v>
      </c>
      <c s="23" t="s">
        <v>27</v>
      </c>
      <c s="23" t="s">
        <v>221</v>
      </c>
      <c s="19" t="s">
        <v>37</v>
      </c>
      <c s="24" t="s">
        <v>222</v>
      </c>
      <c s="25" t="s">
        <v>138</v>
      </c>
      <c s="26">
        <v>7.7</v>
      </c>
      <c s="27">
        <v>0</v>
      </c>
      <c s="27">
        <f>ROUND(ROUND(H31,2)*ROUND(G31,3),2)</f>
      </c>
      <c r="O31">
        <f>(I31*21)/100</f>
      </c>
      <c t="s">
        <v>13</v>
      </c>
    </row>
    <row r="32" spans="1:5" ht="25.5">
      <c r="A32" s="28" t="s">
        <v>40</v>
      </c>
      <c r="E32" s="29" t="s">
        <v>880</v>
      </c>
    </row>
    <row r="33" spans="1:5" ht="12.75">
      <c r="A33" s="30" t="s">
        <v>42</v>
      </c>
      <c r="E33" s="31" t="s">
        <v>1311</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1.68</v>
      </c>
      <c s="27">
        <v>0</v>
      </c>
      <c s="27">
        <f>ROUND(ROUND(H45,2)*ROUND(G45,3),2)</f>
      </c>
      <c r="O45">
        <f>(I45*21)/100</f>
      </c>
      <c t="s">
        <v>13</v>
      </c>
    </row>
    <row r="46" spans="1:5" ht="38.25">
      <c r="A46" s="28" t="s">
        <v>40</v>
      </c>
      <c r="E46" s="29" t="s">
        <v>1195</v>
      </c>
    </row>
    <row r="47" spans="1:5" ht="12.75">
      <c r="A47" s="30" t="s">
        <v>42</v>
      </c>
      <c r="E47" s="31" t="s">
        <v>1312</v>
      </c>
    </row>
    <row r="48" spans="1:5" ht="369.75">
      <c r="A48" t="s">
        <v>43</v>
      </c>
      <c r="E48" s="29" t="s">
        <v>904</v>
      </c>
    </row>
    <row r="49" spans="1:16" ht="12.75">
      <c r="A49" s="19" t="s">
        <v>35</v>
      </c>
      <c s="23" t="s">
        <v>32</v>
      </c>
      <c s="23" t="s">
        <v>323</v>
      </c>
      <c s="19" t="s">
        <v>37</v>
      </c>
      <c s="24" t="s">
        <v>324</v>
      </c>
      <c s="25" t="s">
        <v>138</v>
      </c>
      <c s="26">
        <v>1.4</v>
      </c>
      <c s="27">
        <v>0</v>
      </c>
      <c s="27">
        <f>ROUND(ROUND(H49,2)*ROUND(G49,3),2)</f>
      </c>
      <c r="O49">
        <f>(I49*21)/100</f>
      </c>
      <c t="s">
        <v>13</v>
      </c>
    </row>
    <row r="50" spans="1:5" ht="38.25">
      <c r="A50" s="28" t="s">
        <v>40</v>
      </c>
      <c r="E50" s="29" t="s">
        <v>1197</v>
      </c>
    </row>
    <row r="51" spans="1:5" ht="12.75">
      <c r="A51" s="30" t="s">
        <v>42</v>
      </c>
      <c r="E51" s="31" t="s">
        <v>1313</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2.8</v>
      </c>
      <c s="27">
        <v>0</v>
      </c>
      <c s="27">
        <f>ROUND(ROUND(H58,2)*ROUND(G58,3),2)</f>
      </c>
      <c r="O58">
        <f>(I58*21)/100</f>
      </c>
      <c t="s">
        <v>13</v>
      </c>
    </row>
    <row r="59" spans="1:5" ht="51">
      <c r="A59" s="28" t="s">
        <v>40</v>
      </c>
      <c r="E59" s="29" t="s">
        <v>1201</v>
      </c>
    </row>
    <row r="60" spans="1:5" ht="12.75">
      <c r="A60" s="30" t="s">
        <v>42</v>
      </c>
      <c r="E60" s="31" t="s">
        <v>1314</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14</v>
      </c>
      <c s="27">
        <v>0</v>
      </c>
      <c s="27">
        <f>ROUND(ROUND(H63,2)*ROUND(G63,3),2)</f>
      </c>
      <c r="O63">
        <f>(I63*21)/100</f>
      </c>
      <c t="s">
        <v>13</v>
      </c>
    </row>
    <row r="64" spans="1:5" ht="38.25">
      <c r="A64" s="28" t="s">
        <v>40</v>
      </c>
      <c r="E64" s="29" t="s">
        <v>1203</v>
      </c>
    </row>
    <row r="65" spans="1:5" ht="12.75">
      <c r="A65" s="30" t="s">
        <v>42</v>
      </c>
      <c r="E65" s="31" t="s">
        <v>1315</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13.7</v>
      </c>
      <c s="27">
        <v>0</v>
      </c>
      <c s="27">
        <f>ROUND(ROUND(H71,2)*ROUND(G71,3),2)</f>
      </c>
      <c r="O71">
        <f>(I71*21)/100</f>
      </c>
      <c t="s">
        <v>13</v>
      </c>
    </row>
    <row r="72" spans="1:5" ht="63.75">
      <c r="A72" s="28" t="s">
        <v>40</v>
      </c>
      <c r="E72" s="29" t="s">
        <v>1207</v>
      </c>
    </row>
    <row r="73" spans="1:5" ht="12.75">
      <c r="A73" s="30" t="s">
        <v>42</v>
      </c>
      <c r="E73" s="31" t="s">
        <v>1316</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220</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220</v>
      </c>
      <c s="5"/>
      <c s="14" t="s">
        <v>1317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13.064</v>
      </c>
      <c s="27">
        <v>0</v>
      </c>
      <c s="27">
        <f>ROUND(ROUND(H10,2)*ROUND(G10,3),2)</f>
      </c>
      <c r="O10">
        <f>(I10*21)/100</f>
      </c>
      <c t="s">
        <v>13</v>
      </c>
    </row>
    <row r="11" spans="1:5" ht="25.5">
      <c r="A11" s="28" t="s">
        <v>40</v>
      </c>
      <c r="E11" s="29" t="s">
        <v>866</v>
      </c>
    </row>
    <row r="12" spans="1:5" ht="12.75">
      <c r="A12" s="30" t="s">
        <v>42</v>
      </c>
      <c r="E12" s="31" t="s">
        <v>1183</v>
      </c>
    </row>
    <row r="13" spans="1:5" ht="25.5">
      <c r="A13" t="s">
        <v>43</v>
      </c>
      <c r="E13" s="29" t="s">
        <v>111</v>
      </c>
    </row>
    <row r="14" spans="1:16" ht="12.75">
      <c r="A14" s="19" t="s">
        <v>35</v>
      </c>
      <c s="23" t="s">
        <v>13</v>
      </c>
      <c s="23" t="s">
        <v>106</v>
      </c>
      <c s="19" t="s">
        <v>12</v>
      </c>
      <c s="24" t="s">
        <v>107</v>
      </c>
      <c s="25" t="s">
        <v>108</v>
      </c>
      <c s="26">
        <v>9.024</v>
      </c>
      <c s="27">
        <v>0</v>
      </c>
      <c s="27">
        <f>ROUND(ROUND(H14,2)*ROUND(G14,3),2)</f>
      </c>
      <c r="O14">
        <f>(I14*21)/100</f>
      </c>
      <c t="s">
        <v>13</v>
      </c>
    </row>
    <row r="15" spans="1:5" ht="63.75">
      <c r="A15" s="28" t="s">
        <v>40</v>
      </c>
      <c r="E15" s="29" t="s">
        <v>870</v>
      </c>
    </row>
    <row r="16" spans="1:5" ht="38.25">
      <c r="A16" s="30" t="s">
        <v>42</v>
      </c>
      <c r="E16" s="31" t="s">
        <v>1184</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11.07</v>
      </c>
      <c s="27">
        <v>0</v>
      </c>
      <c s="27">
        <f>ROUND(ROUND(H19,2)*ROUND(G19,3),2)</f>
      </c>
      <c r="O19">
        <f>(I19*21)/100</f>
      </c>
      <c t="s">
        <v>13</v>
      </c>
    </row>
    <row r="20" spans="1:5" ht="63.75">
      <c r="A20" s="28" t="s">
        <v>40</v>
      </c>
      <c r="E20" s="29" t="s">
        <v>1185</v>
      </c>
    </row>
    <row r="21" spans="1:5" ht="51">
      <c r="A21" s="30" t="s">
        <v>42</v>
      </c>
      <c r="E21" s="31" t="s">
        <v>1186</v>
      </c>
    </row>
    <row r="22" spans="1:5" ht="369.75">
      <c r="A22" t="s">
        <v>43</v>
      </c>
      <c r="E22" s="29" t="s">
        <v>172</v>
      </c>
    </row>
    <row r="23" spans="1:16" ht="12.75">
      <c r="A23" s="19" t="s">
        <v>35</v>
      </c>
      <c s="23" t="s">
        <v>23</v>
      </c>
      <c s="23" t="s">
        <v>173</v>
      </c>
      <c s="19" t="s">
        <v>37</v>
      </c>
      <c s="24" t="s">
        <v>174</v>
      </c>
      <c s="25" t="s">
        <v>138</v>
      </c>
      <c s="26">
        <v>4.538</v>
      </c>
      <c s="27">
        <v>0</v>
      </c>
      <c s="27">
        <f>ROUND(ROUND(H23,2)*ROUND(G23,3),2)</f>
      </c>
      <c r="O23">
        <f>(I23*21)/100</f>
      </c>
      <c t="s">
        <v>13</v>
      </c>
    </row>
    <row r="24" spans="1:5" ht="25.5">
      <c r="A24" s="28" t="s">
        <v>40</v>
      </c>
      <c r="E24" s="29" t="s">
        <v>876</v>
      </c>
    </row>
    <row r="25" spans="1:5" ht="12.75">
      <c r="A25" s="30" t="s">
        <v>42</v>
      </c>
      <c r="E25" s="31" t="s">
        <v>1187</v>
      </c>
    </row>
    <row r="26" spans="1:5" ht="306">
      <c r="A26" t="s">
        <v>43</v>
      </c>
      <c r="E26" s="29" t="s">
        <v>177</v>
      </c>
    </row>
    <row r="27" spans="1:16" ht="12.75">
      <c r="A27" s="19" t="s">
        <v>35</v>
      </c>
      <c s="23" t="s">
        <v>25</v>
      </c>
      <c s="23" t="s">
        <v>216</v>
      </c>
      <c s="19" t="s">
        <v>37</v>
      </c>
      <c s="24" t="s">
        <v>217</v>
      </c>
      <c s="25" t="s">
        <v>138</v>
      </c>
      <c s="26">
        <v>4.538</v>
      </c>
      <c s="27">
        <v>0</v>
      </c>
      <c s="27">
        <f>ROUND(ROUND(H27,2)*ROUND(G27,3),2)</f>
      </c>
      <c r="O27">
        <f>(I27*21)/100</f>
      </c>
      <c t="s">
        <v>13</v>
      </c>
    </row>
    <row r="28" spans="1:5" ht="38.25">
      <c r="A28" s="28" t="s">
        <v>40</v>
      </c>
      <c r="E28" s="29" t="s">
        <v>1188</v>
      </c>
    </row>
    <row r="29" spans="1:5" ht="12.75">
      <c r="A29" s="30" t="s">
        <v>42</v>
      </c>
      <c r="E29" s="31" t="s">
        <v>1189</v>
      </c>
    </row>
    <row r="30" spans="1:5" ht="267.75">
      <c r="A30" t="s">
        <v>43</v>
      </c>
      <c r="E30" s="29" t="s">
        <v>219</v>
      </c>
    </row>
    <row r="31" spans="1:16" ht="12.75">
      <c r="A31" s="19" t="s">
        <v>35</v>
      </c>
      <c s="23" t="s">
        <v>27</v>
      </c>
      <c s="23" t="s">
        <v>221</v>
      </c>
      <c s="19" t="s">
        <v>37</v>
      </c>
      <c s="24" t="s">
        <v>222</v>
      </c>
      <c s="25" t="s">
        <v>138</v>
      </c>
      <c s="26">
        <v>4.538</v>
      </c>
      <c s="27">
        <v>0</v>
      </c>
      <c s="27">
        <f>ROUND(ROUND(H31,2)*ROUND(G31,3),2)</f>
      </c>
      <c r="O31">
        <f>(I31*21)/100</f>
      </c>
      <c t="s">
        <v>13</v>
      </c>
    </row>
    <row r="32" spans="1:5" ht="25.5">
      <c r="A32" s="28" t="s">
        <v>40</v>
      </c>
      <c r="E32" s="29" t="s">
        <v>880</v>
      </c>
    </row>
    <row r="33" spans="1:5" ht="12.75">
      <c r="A33" s="30" t="s">
        <v>42</v>
      </c>
      <c r="E33" s="31" t="s">
        <v>1190</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0.72</v>
      </c>
      <c s="27">
        <v>0</v>
      </c>
      <c s="27">
        <f>ROUND(ROUND(H36,2)*ROUND(G36,3),2)</f>
      </c>
      <c r="O36">
        <f>(I36*21)/100</f>
      </c>
      <c t="s">
        <v>13</v>
      </c>
    </row>
    <row r="37" spans="1:5" ht="38.25">
      <c r="A37" s="28" t="s">
        <v>40</v>
      </c>
      <c r="E37" s="29" t="s">
        <v>1191</v>
      </c>
    </row>
    <row r="38" spans="1:5" ht="12.75">
      <c r="A38" s="30" t="s">
        <v>42</v>
      </c>
      <c r="E38" s="31" t="s">
        <v>1192</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0.9</v>
      </c>
      <c s="27">
        <v>0</v>
      </c>
      <c s="27">
        <f>ROUND(ROUND(H41,2)*ROUND(G41,3),2)</f>
      </c>
      <c r="O41">
        <f>(I41*21)/100</f>
      </c>
      <c t="s">
        <v>13</v>
      </c>
    </row>
    <row r="42" spans="1:5" ht="38.25">
      <c r="A42" s="28" t="s">
        <v>40</v>
      </c>
      <c r="E42" s="29" t="s">
        <v>1193</v>
      </c>
    </row>
    <row r="43" spans="1:5" ht="12.75">
      <c r="A43" s="30" t="s">
        <v>42</v>
      </c>
      <c r="E43" s="31" t="s">
        <v>1194</v>
      </c>
    </row>
    <row r="44" spans="1:5" ht="369.75">
      <c r="A44" t="s">
        <v>43</v>
      </c>
      <c r="E44" s="29" t="s">
        <v>321</v>
      </c>
    </row>
    <row r="45" spans="1:16" ht="12.75">
      <c r="A45" s="19" t="s">
        <v>35</v>
      </c>
      <c s="23" t="s">
        <v>30</v>
      </c>
      <c s="23" t="s">
        <v>900</v>
      </c>
      <c s="19" t="s">
        <v>37</v>
      </c>
      <c s="24" t="s">
        <v>901</v>
      </c>
      <c s="25" t="s">
        <v>138</v>
      </c>
      <c s="26">
        <v>0.99</v>
      </c>
      <c s="27">
        <v>0</v>
      </c>
      <c s="27">
        <f>ROUND(ROUND(H45,2)*ROUND(G45,3),2)</f>
      </c>
      <c r="O45">
        <f>(I45*21)/100</f>
      </c>
      <c t="s">
        <v>13</v>
      </c>
    </row>
    <row r="46" spans="1:5" ht="38.25">
      <c r="A46" s="28" t="s">
        <v>40</v>
      </c>
      <c r="E46" s="29" t="s">
        <v>1195</v>
      </c>
    </row>
    <row r="47" spans="1:5" ht="12.75">
      <c r="A47" s="30" t="s">
        <v>42</v>
      </c>
      <c r="E47" s="31" t="s">
        <v>1196</v>
      </c>
    </row>
    <row r="48" spans="1:5" ht="369.75">
      <c r="A48" t="s">
        <v>43</v>
      </c>
      <c r="E48" s="29" t="s">
        <v>904</v>
      </c>
    </row>
    <row r="49" spans="1:16" ht="12.75">
      <c r="A49" s="19" t="s">
        <v>35</v>
      </c>
      <c s="23" t="s">
        <v>32</v>
      </c>
      <c s="23" t="s">
        <v>323</v>
      </c>
      <c s="19" t="s">
        <v>37</v>
      </c>
      <c s="24" t="s">
        <v>324</v>
      </c>
      <c s="25" t="s">
        <v>138</v>
      </c>
      <c s="26">
        <v>0.825</v>
      </c>
      <c s="27">
        <v>0</v>
      </c>
      <c s="27">
        <f>ROUND(ROUND(H49,2)*ROUND(G49,3),2)</f>
      </c>
      <c r="O49">
        <f>(I49*21)/100</f>
      </c>
      <c t="s">
        <v>13</v>
      </c>
    </row>
    <row r="50" spans="1:5" ht="38.25">
      <c r="A50" s="28" t="s">
        <v>40</v>
      </c>
      <c r="E50" s="29" t="s">
        <v>1197</v>
      </c>
    </row>
    <row r="51" spans="1:5" ht="12.75">
      <c r="A51" s="30" t="s">
        <v>42</v>
      </c>
      <c r="E51" s="31" t="s">
        <v>1198</v>
      </c>
    </row>
    <row r="52" spans="1:5" ht="38.25">
      <c r="A52" t="s">
        <v>43</v>
      </c>
      <c r="E52" s="29" t="s">
        <v>289</v>
      </c>
    </row>
    <row r="53" spans="1:16" ht="12.75">
      <c r="A53" s="19" t="s">
        <v>35</v>
      </c>
      <c s="23" t="s">
        <v>77</v>
      </c>
      <c s="23" t="s">
        <v>328</v>
      </c>
      <c s="19" t="s">
        <v>37</v>
      </c>
      <c s="24" t="s">
        <v>329</v>
      </c>
      <c s="25" t="s">
        <v>138</v>
      </c>
      <c s="26">
        <v>1.2</v>
      </c>
      <c s="27">
        <v>0</v>
      </c>
      <c s="27">
        <f>ROUND(ROUND(H53,2)*ROUND(G53,3),2)</f>
      </c>
      <c r="O53">
        <f>(I53*21)/100</f>
      </c>
      <c t="s">
        <v>13</v>
      </c>
    </row>
    <row r="54" spans="1:5" ht="38.25">
      <c r="A54" s="28" t="s">
        <v>40</v>
      </c>
      <c r="E54" s="29" t="s">
        <v>1199</v>
      </c>
    </row>
    <row r="55" spans="1:5" ht="12.75">
      <c r="A55" s="30" t="s">
        <v>42</v>
      </c>
      <c r="E55" s="31" t="s">
        <v>1200</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1.65</v>
      </c>
      <c s="27">
        <v>0</v>
      </c>
      <c s="27">
        <f>ROUND(ROUND(H58,2)*ROUND(G58,3),2)</f>
      </c>
      <c r="O58">
        <f>(I58*21)/100</f>
      </c>
      <c t="s">
        <v>13</v>
      </c>
    </row>
    <row r="59" spans="1:5" ht="51">
      <c r="A59" s="28" t="s">
        <v>40</v>
      </c>
      <c r="E59" s="29" t="s">
        <v>1201</v>
      </c>
    </row>
    <row r="60" spans="1:5" ht="12.75">
      <c r="A60" s="30" t="s">
        <v>42</v>
      </c>
      <c r="E60" s="31" t="s">
        <v>1202</v>
      </c>
    </row>
    <row r="61" spans="1:5" ht="369.75">
      <c r="A61" t="s">
        <v>43</v>
      </c>
      <c r="E61" s="29" t="s">
        <v>919</v>
      </c>
    </row>
    <row r="62" spans="1:18" ht="12.75" customHeight="1">
      <c r="A62" s="5" t="s">
        <v>33</v>
      </c>
      <c s="5"/>
      <c s="35" t="s">
        <v>30</v>
      </c>
      <c s="5"/>
      <c s="21" t="s">
        <v>511</v>
      </c>
      <c s="5"/>
      <c s="5"/>
      <c s="5"/>
      <c s="36">
        <f>0+Q62</f>
      </c>
      <c r="O62">
        <f>0+R62</f>
      </c>
      <c r="Q62">
        <f>0+I63+I67+I71</f>
      </c>
      <c>
        <f>0+O63+O67+O71</f>
      </c>
    </row>
    <row r="63" spans="1:16" ht="12.75">
      <c r="A63" s="19" t="s">
        <v>35</v>
      </c>
      <c s="23" t="s">
        <v>86</v>
      </c>
      <c s="23" t="s">
        <v>601</v>
      </c>
      <c s="19" t="s">
        <v>37</v>
      </c>
      <c s="24" t="s">
        <v>602</v>
      </c>
      <c s="25" t="s">
        <v>159</v>
      </c>
      <c s="26">
        <v>8.25</v>
      </c>
      <c s="27">
        <v>0</v>
      </c>
      <c s="27">
        <f>ROUND(ROUND(H63,2)*ROUND(G63,3),2)</f>
      </c>
      <c r="O63">
        <f>(I63*21)/100</f>
      </c>
      <c t="s">
        <v>13</v>
      </c>
    </row>
    <row r="64" spans="1:5" ht="38.25">
      <c r="A64" s="28" t="s">
        <v>40</v>
      </c>
      <c r="E64" s="29" t="s">
        <v>1203</v>
      </c>
    </row>
    <row r="65" spans="1:5" ht="12.75">
      <c r="A65" s="30" t="s">
        <v>42</v>
      </c>
      <c r="E65" s="31" t="s">
        <v>1204</v>
      </c>
    </row>
    <row r="66" spans="1:5" ht="63.75">
      <c r="A66" t="s">
        <v>43</v>
      </c>
      <c r="E66" s="29" t="s">
        <v>605</v>
      </c>
    </row>
    <row r="67" spans="1:16" ht="12.75">
      <c r="A67" s="19" t="s">
        <v>35</v>
      </c>
      <c s="23" t="s">
        <v>88</v>
      </c>
      <c s="23" t="s">
        <v>933</v>
      </c>
      <c s="19" t="s">
        <v>37</v>
      </c>
      <c s="24" t="s">
        <v>934</v>
      </c>
      <c s="25" t="s">
        <v>138</v>
      </c>
      <c s="26">
        <v>3</v>
      </c>
      <c s="27">
        <v>0</v>
      </c>
      <c s="27">
        <f>ROUND(ROUND(H67,2)*ROUND(G67,3),2)</f>
      </c>
      <c r="O67">
        <f>(I67*21)/100</f>
      </c>
      <c t="s">
        <v>13</v>
      </c>
    </row>
    <row r="68" spans="1:5" ht="63.75">
      <c r="A68" s="28" t="s">
        <v>40</v>
      </c>
      <c r="E68" s="29" t="s">
        <v>1205</v>
      </c>
    </row>
    <row r="69" spans="1:5" ht="25.5">
      <c r="A69" s="30" t="s">
        <v>42</v>
      </c>
      <c r="E69" s="31" t="s">
        <v>1206</v>
      </c>
    </row>
    <row r="70" spans="1:5" ht="102">
      <c r="A70" t="s">
        <v>43</v>
      </c>
      <c r="E70" s="29" t="s">
        <v>704</v>
      </c>
    </row>
    <row r="71" spans="1:16" ht="12.75">
      <c r="A71" s="19" t="s">
        <v>35</v>
      </c>
      <c s="23" t="s">
        <v>90</v>
      </c>
      <c s="23" t="s">
        <v>1086</v>
      </c>
      <c s="19" t="s">
        <v>37</v>
      </c>
      <c s="24" t="s">
        <v>1087</v>
      </c>
      <c s="25" t="s">
        <v>159</v>
      </c>
      <c s="26">
        <v>6</v>
      </c>
      <c s="27">
        <v>0</v>
      </c>
      <c s="27">
        <f>ROUND(ROUND(H71,2)*ROUND(G71,3),2)</f>
      </c>
      <c r="O71">
        <f>(I71*21)/100</f>
      </c>
      <c t="s">
        <v>13</v>
      </c>
    </row>
    <row r="72" spans="1:5" ht="63.75">
      <c r="A72" s="28" t="s">
        <v>40</v>
      </c>
      <c r="E72" s="29" t="s">
        <v>1207</v>
      </c>
    </row>
    <row r="73" spans="1:5" ht="12.75">
      <c r="A73" s="30" t="s">
        <v>42</v>
      </c>
      <c r="E73" s="31" t="s">
        <v>1208</v>
      </c>
    </row>
    <row r="74" spans="1:5" ht="114.75">
      <c r="A74" t="s">
        <v>43</v>
      </c>
      <c r="E74"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0+O8+O17+O22+O27+O100+O109</f>
      </c>
      <c t="s">
        <v>12</v>
      </c>
    </row>
    <row r="3" spans="1:16" ht="15" customHeight="1">
      <c r="A3" t="s">
        <v>1</v>
      </c>
      <c s="8" t="s">
        <v>4</v>
      </c>
      <c s="9" t="s">
        <v>5</v>
      </c>
      <c s="1"/>
      <c s="10" t="s">
        <v>6</v>
      </c>
      <c s="1"/>
      <c s="4"/>
      <c s="3" t="s">
        <v>623</v>
      </c>
      <c s="32">
        <f>0+I8+I17+I22+I27+I100+I109</f>
      </c>
      <c r="O3" t="s">
        <v>9</v>
      </c>
      <c t="s">
        <v>13</v>
      </c>
    </row>
    <row r="4" spans="1:16" ht="15" customHeight="1">
      <c r="A4" t="s">
        <v>7</v>
      </c>
      <c s="12" t="s">
        <v>8</v>
      </c>
      <c s="13" t="s">
        <v>623</v>
      </c>
      <c s="5"/>
      <c s="14" t="s">
        <v>624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106</v>
      </c>
      <c s="19" t="s">
        <v>13</v>
      </c>
      <c s="24" t="s">
        <v>107</v>
      </c>
      <c s="25" t="s">
        <v>108</v>
      </c>
      <c s="26">
        <v>366.47</v>
      </c>
      <c s="27">
        <v>0</v>
      </c>
      <c s="27">
        <f>ROUND(ROUND(H9,2)*ROUND(G9,3),2)</f>
      </c>
      <c r="O9">
        <f>(I9*21)/100</f>
      </c>
      <c t="s">
        <v>13</v>
      </c>
    </row>
    <row r="10" spans="1:5" ht="12.75">
      <c r="A10" s="28" t="s">
        <v>40</v>
      </c>
      <c r="E10" s="29" t="s">
        <v>112</v>
      </c>
    </row>
    <row r="11" spans="1:5" ht="12.75">
      <c r="A11" s="30" t="s">
        <v>42</v>
      </c>
      <c r="E11" s="31" t="s">
        <v>625</v>
      </c>
    </row>
    <row r="12" spans="1:5" ht="25.5">
      <c r="A12" t="s">
        <v>43</v>
      </c>
      <c r="E12" s="29" t="s">
        <v>111</v>
      </c>
    </row>
    <row r="13" spans="1:16" ht="12.75">
      <c r="A13" s="19" t="s">
        <v>35</v>
      </c>
      <c s="23" t="s">
        <v>13</v>
      </c>
      <c s="23" t="s">
        <v>106</v>
      </c>
      <c s="19" t="s">
        <v>12</v>
      </c>
      <c s="24" t="s">
        <v>107</v>
      </c>
      <c s="25" t="s">
        <v>108</v>
      </c>
      <c s="26">
        <v>30.384</v>
      </c>
      <c s="27">
        <v>0</v>
      </c>
      <c s="27">
        <f>ROUND(ROUND(H13,2)*ROUND(G13,3),2)</f>
      </c>
      <c r="O13">
        <f>(I13*21)/100</f>
      </c>
      <c t="s">
        <v>13</v>
      </c>
    </row>
    <row r="14" spans="1:5" ht="12.75">
      <c r="A14" s="28" t="s">
        <v>40</v>
      </c>
      <c r="E14" s="29" t="s">
        <v>626</v>
      </c>
    </row>
    <row r="15" spans="1:5" ht="38.25">
      <c r="A15" s="30" t="s">
        <v>42</v>
      </c>
      <c r="E15" s="31" t="s">
        <v>627</v>
      </c>
    </row>
    <row r="16" spans="1:5" ht="25.5">
      <c r="A16" t="s">
        <v>43</v>
      </c>
      <c r="E16" s="29" t="s">
        <v>111</v>
      </c>
    </row>
    <row r="17" spans="1:18" ht="12.75" customHeight="1">
      <c r="A17" s="5" t="s">
        <v>33</v>
      </c>
      <c s="5"/>
      <c s="35" t="s">
        <v>19</v>
      </c>
      <c s="5"/>
      <c s="21" t="s">
        <v>119</v>
      </c>
      <c s="5"/>
      <c s="5"/>
      <c s="5"/>
      <c s="36">
        <f>0+Q17</f>
      </c>
      <c r="O17">
        <f>0+R17</f>
      </c>
      <c r="Q17">
        <f>0+I18</f>
      </c>
      <c>
        <f>0+O18</f>
      </c>
    </row>
    <row r="18" spans="1:16" ht="25.5">
      <c r="A18" s="19" t="s">
        <v>35</v>
      </c>
      <c s="23" t="s">
        <v>12</v>
      </c>
      <c s="23" t="s">
        <v>136</v>
      </c>
      <c s="19" t="s">
        <v>37</v>
      </c>
      <c s="24" t="s">
        <v>137</v>
      </c>
      <c s="25" t="s">
        <v>138</v>
      </c>
      <c s="26">
        <v>146.588</v>
      </c>
      <c s="27">
        <v>0</v>
      </c>
      <c s="27">
        <f>ROUND(ROUND(H18,2)*ROUND(G18,3),2)</f>
      </c>
      <c r="O18">
        <f>(I18*21)/100</f>
      </c>
      <c t="s">
        <v>13</v>
      </c>
    </row>
    <row r="19" spans="1:5" ht="51">
      <c r="A19" s="28" t="s">
        <v>40</v>
      </c>
      <c r="E19" s="29" t="s">
        <v>628</v>
      </c>
    </row>
    <row r="20" spans="1:5" ht="127.5">
      <c r="A20" s="30" t="s">
        <v>42</v>
      </c>
      <c r="E20" s="31" t="s">
        <v>629</v>
      </c>
    </row>
    <row r="21" spans="1:5" ht="63.75">
      <c r="A21" t="s">
        <v>43</v>
      </c>
      <c r="E21" s="29" t="s">
        <v>141</v>
      </c>
    </row>
    <row r="22" spans="1:18" ht="12.75" customHeight="1">
      <c r="A22" s="5" t="s">
        <v>33</v>
      </c>
      <c s="5"/>
      <c s="35" t="s">
        <v>23</v>
      </c>
      <c s="5"/>
      <c s="21" t="s">
        <v>315</v>
      </c>
      <c s="5"/>
      <c s="5"/>
      <c s="5"/>
      <c s="36">
        <f>0+Q22</f>
      </c>
      <c r="O22">
        <f>0+R22</f>
      </c>
      <c r="Q22">
        <f>0+I23</f>
      </c>
      <c>
        <f>0+O23</f>
      </c>
    </row>
    <row r="23" spans="1:16" ht="12.75">
      <c r="A23" s="19" t="s">
        <v>35</v>
      </c>
      <c s="23" t="s">
        <v>23</v>
      </c>
      <c s="23" t="s">
        <v>630</v>
      </c>
      <c s="19" t="s">
        <v>37</v>
      </c>
      <c s="24" t="s">
        <v>631</v>
      </c>
      <c s="25" t="s">
        <v>138</v>
      </c>
      <c s="26">
        <v>4.65</v>
      </c>
      <c s="27">
        <v>0</v>
      </c>
      <c s="27">
        <f>ROUND(ROUND(H23,2)*ROUND(G23,3),2)</f>
      </c>
      <c r="O23">
        <f>(I23*21)/100</f>
      </c>
      <c t="s">
        <v>13</v>
      </c>
    </row>
    <row r="24" spans="1:5" ht="12.75">
      <c r="A24" s="28" t="s">
        <v>40</v>
      </c>
      <c r="E24" s="29" t="s">
        <v>632</v>
      </c>
    </row>
    <row r="25" spans="1:5" ht="102">
      <c r="A25" s="30" t="s">
        <v>42</v>
      </c>
      <c r="E25" s="31" t="s">
        <v>633</v>
      </c>
    </row>
    <row r="26" spans="1:5" ht="369.75">
      <c r="A26" t="s">
        <v>43</v>
      </c>
      <c r="E26" s="29" t="s">
        <v>321</v>
      </c>
    </row>
    <row r="27" spans="1:18" ht="12.75" customHeight="1">
      <c r="A27" s="5" t="s">
        <v>33</v>
      </c>
      <c s="5"/>
      <c s="35" t="s">
        <v>25</v>
      </c>
      <c s="5"/>
      <c s="21" t="s">
        <v>333</v>
      </c>
      <c s="5"/>
      <c s="5"/>
      <c s="5"/>
      <c s="36">
        <f>0+Q27</f>
      </c>
      <c r="O27">
        <f>0+R27</f>
      </c>
      <c r="Q27">
        <f>0+I28+I32+I36+I40+I44+I48+I52+I56+I60+I64+I68+I72+I76+I80+I84+I88+I92+I96</f>
      </c>
      <c>
        <f>0+O28+O32+O36+O40+O44+O48+O52+O56+O60+O64+O68+O72+O76+O80+O84+O88+O92+O96</f>
      </c>
    </row>
    <row r="28" spans="1:16" ht="12.75">
      <c r="A28" s="19" t="s">
        <v>35</v>
      </c>
      <c s="23" t="s">
        <v>25</v>
      </c>
      <c s="23" t="s">
        <v>335</v>
      </c>
      <c s="19" t="s">
        <v>19</v>
      </c>
      <c s="24" t="s">
        <v>336</v>
      </c>
      <c s="25" t="s">
        <v>138</v>
      </c>
      <c s="26">
        <v>22</v>
      </c>
      <c s="27">
        <v>0</v>
      </c>
      <c s="27">
        <f>ROUND(ROUND(H28,2)*ROUND(G28,3),2)</f>
      </c>
      <c r="O28">
        <f>(I28*21)/100</f>
      </c>
      <c t="s">
        <v>13</v>
      </c>
    </row>
    <row r="29" spans="1:5" ht="25.5">
      <c r="A29" s="28" t="s">
        <v>40</v>
      </c>
      <c r="E29" s="29" t="s">
        <v>337</v>
      </c>
    </row>
    <row r="30" spans="1:5" ht="12.75">
      <c r="A30" s="30" t="s">
        <v>42</v>
      </c>
      <c r="E30" s="31" t="s">
        <v>634</v>
      </c>
    </row>
    <row r="31" spans="1:5" ht="51">
      <c r="A31" t="s">
        <v>43</v>
      </c>
      <c r="E31" s="29" t="s">
        <v>339</v>
      </c>
    </row>
    <row r="32" spans="1:16" ht="12.75">
      <c r="A32" s="19" t="s">
        <v>35</v>
      </c>
      <c s="23" t="s">
        <v>27</v>
      </c>
      <c s="23" t="s">
        <v>635</v>
      </c>
      <c s="19" t="s">
        <v>37</v>
      </c>
      <c s="24" t="s">
        <v>636</v>
      </c>
      <c s="25" t="s">
        <v>122</v>
      </c>
      <c s="26">
        <v>64</v>
      </c>
      <c s="27">
        <v>0</v>
      </c>
      <c s="27">
        <f>ROUND(ROUND(H32,2)*ROUND(G32,3),2)</f>
      </c>
      <c r="O32">
        <f>(I32*21)/100</f>
      </c>
      <c t="s">
        <v>13</v>
      </c>
    </row>
    <row r="33" spans="1:5" ht="25.5">
      <c r="A33" s="28" t="s">
        <v>40</v>
      </c>
      <c r="E33" s="29" t="s">
        <v>637</v>
      </c>
    </row>
    <row r="34" spans="1:5" ht="12.75">
      <c r="A34" s="30" t="s">
        <v>42</v>
      </c>
      <c r="E34" s="31" t="s">
        <v>638</v>
      </c>
    </row>
    <row r="35" spans="1:5" ht="102">
      <c r="A35" t="s">
        <v>43</v>
      </c>
      <c r="E35" s="29" t="s">
        <v>354</v>
      </c>
    </row>
    <row r="36" spans="1:16" ht="12.75">
      <c r="A36" s="19" t="s">
        <v>35</v>
      </c>
      <c s="23" t="s">
        <v>60</v>
      </c>
      <c s="23" t="s">
        <v>356</v>
      </c>
      <c s="19" t="s">
        <v>37</v>
      </c>
      <c s="24" t="s">
        <v>357</v>
      </c>
      <c s="25" t="s">
        <v>122</v>
      </c>
      <c s="26">
        <v>583.35</v>
      </c>
      <c s="27">
        <v>0</v>
      </c>
      <c s="27">
        <f>ROUND(ROUND(H36,2)*ROUND(G36,3),2)</f>
      </c>
      <c r="O36">
        <f>(I36*21)/100</f>
      </c>
      <c t="s">
        <v>13</v>
      </c>
    </row>
    <row r="37" spans="1:5" ht="25.5">
      <c r="A37" s="28" t="s">
        <v>40</v>
      </c>
      <c r="E37" s="29" t="s">
        <v>639</v>
      </c>
    </row>
    <row r="38" spans="1:5" ht="102">
      <c r="A38" s="30" t="s">
        <v>42</v>
      </c>
      <c r="E38" s="31" t="s">
        <v>640</v>
      </c>
    </row>
    <row r="39" spans="1:5" ht="102">
      <c r="A39" t="s">
        <v>43</v>
      </c>
      <c r="E39" s="29" t="s">
        <v>354</v>
      </c>
    </row>
    <row r="40" spans="1:16" ht="12.75">
      <c r="A40" s="19" t="s">
        <v>35</v>
      </c>
      <c s="23" t="s">
        <v>65</v>
      </c>
      <c s="23" t="s">
        <v>361</v>
      </c>
      <c s="19" t="s">
        <v>37</v>
      </c>
      <c s="24" t="s">
        <v>362</v>
      </c>
      <c s="25" t="s">
        <v>122</v>
      </c>
      <c s="26">
        <v>24</v>
      </c>
      <c s="27">
        <v>0</v>
      </c>
      <c s="27">
        <f>ROUND(ROUND(H40,2)*ROUND(G40,3),2)</f>
      </c>
      <c r="O40">
        <f>(I40*21)/100</f>
      </c>
      <c t="s">
        <v>13</v>
      </c>
    </row>
    <row r="41" spans="1:5" ht="38.25">
      <c r="A41" s="28" t="s">
        <v>40</v>
      </c>
      <c r="E41" s="29" t="s">
        <v>363</v>
      </c>
    </row>
    <row r="42" spans="1:5" ht="12.75">
      <c r="A42" s="30" t="s">
        <v>42</v>
      </c>
      <c r="E42" s="31" t="s">
        <v>364</v>
      </c>
    </row>
    <row r="43" spans="1:5" ht="102">
      <c r="A43" t="s">
        <v>43</v>
      </c>
      <c r="E43" s="29" t="s">
        <v>354</v>
      </c>
    </row>
    <row r="44" spans="1:16" ht="12.75">
      <c r="A44" s="19" t="s">
        <v>35</v>
      </c>
      <c s="23" t="s">
        <v>30</v>
      </c>
      <c s="23" t="s">
        <v>371</v>
      </c>
      <c s="19" t="s">
        <v>37</v>
      </c>
      <c s="24" t="s">
        <v>372</v>
      </c>
      <c s="25" t="s">
        <v>122</v>
      </c>
      <c s="26">
        <v>296.625</v>
      </c>
      <c s="27">
        <v>0</v>
      </c>
      <c s="27">
        <f>ROUND(ROUND(H44,2)*ROUND(G44,3),2)</f>
      </c>
      <c r="O44">
        <f>(I44*21)/100</f>
      </c>
      <c t="s">
        <v>13</v>
      </c>
    </row>
    <row r="45" spans="1:5" ht="38.25">
      <c r="A45" s="28" t="s">
        <v>40</v>
      </c>
      <c r="E45" s="29" t="s">
        <v>641</v>
      </c>
    </row>
    <row r="46" spans="1:5" ht="51">
      <c r="A46" s="30" t="s">
        <v>42</v>
      </c>
      <c r="E46" s="31" t="s">
        <v>642</v>
      </c>
    </row>
    <row r="47" spans="1:5" ht="51">
      <c r="A47" t="s">
        <v>43</v>
      </c>
      <c r="E47" s="29" t="s">
        <v>375</v>
      </c>
    </row>
    <row r="48" spans="1:16" ht="12.75">
      <c r="A48" s="19" t="s">
        <v>35</v>
      </c>
      <c s="23" t="s">
        <v>32</v>
      </c>
      <c s="23" t="s">
        <v>377</v>
      </c>
      <c s="19" t="s">
        <v>37</v>
      </c>
      <c s="24" t="s">
        <v>378</v>
      </c>
      <c s="25" t="s">
        <v>122</v>
      </c>
      <c s="26">
        <v>289.564</v>
      </c>
      <c s="27">
        <v>0</v>
      </c>
      <c s="27">
        <f>ROUND(ROUND(H48,2)*ROUND(G48,3),2)</f>
      </c>
      <c r="O48">
        <f>(I48*21)/100</f>
      </c>
      <c t="s">
        <v>13</v>
      </c>
    </row>
    <row r="49" spans="1:5" ht="38.25">
      <c r="A49" s="28" t="s">
        <v>40</v>
      </c>
      <c r="E49" s="29" t="s">
        <v>643</v>
      </c>
    </row>
    <row r="50" spans="1:5" ht="51">
      <c r="A50" s="30" t="s">
        <v>42</v>
      </c>
      <c r="E50" s="31" t="s">
        <v>644</v>
      </c>
    </row>
    <row r="51" spans="1:5" ht="51">
      <c r="A51" t="s">
        <v>43</v>
      </c>
      <c r="E51" s="29" t="s">
        <v>375</v>
      </c>
    </row>
    <row r="52" spans="1:16" ht="12.75">
      <c r="A52" s="19" t="s">
        <v>35</v>
      </c>
      <c s="23" t="s">
        <v>77</v>
      </c>
      <c s="23" t="s">
        <v>396</v>
      </c>
      <c s="19" t="s">
        <v>19</v>
      </c>
      <c s="24" t="s">
        <v>397</v>
      </c>
      <c s="25" t="s">
        <v>122</v>
      </c>
      <c s="26">
        <v>282.5</v>
      </c>
      <c s="27">
        <v>0</v>
      </c>
      <c s="27">
        <f>ROUND(ROUND(H52,2)*ROUND(G52,3),2)</f>
      </c>
      <c r="O52">
        <f>(I52*21)/100</f>
      </c>
      <c t="s">
        <v>13</v>
      </c>
    </row>
    <row r="53" spans="1:5" ht="38.25">
      <c r="A53" s="28" t="s">
        <v>40</v>
      </c>
      <c r="E53" s="29" t="s">
        <v>645</v>
      </c>
    </row>
    <row r="54" spans="1:5" ht="51">
      <c r="A54" s="30" t="s">
        <v>42</v>
      </c>
      <c r="E54" s="31" t="s">
        <v>646</v>
      </c>
    </row>
    <row r="55" spans="1:5" ht="140.25">
      <c r="A55" t="s">
        <v>43</v>
      </c>
      <c r="E55" s="29" t="s">
        <v>400</v>
      </c>
    </row>
    <row r="56" spans="1:16" ht="12.75">
      <c r="A56" s="19" t="s">
        <v>35</v>
      </c>
      <c s="23" t="s">
        <v>82</v>
      </c>
      <c s="23" t="s">
        <v>396</v>
      </c>
      <c s="19" t="s">
        <v>13</v>
      </c>
      <c s="24" t="s">
        <v>397</v>
      </c>
      <c s="25" t="s">
        <v>122</v>
      </c>
      <c s="26">
        <v>35</v>
      </c>
      <c s="27">
        <v>0</v>
      </c>
      <c s="27">
        <f>ROUND(ROUND(H56,2)*ROUND(G56,3),2)</f>
      </c>
      <c r="O56">
        <f>(I56*21)/100</f>
      </c>
      <c t="s">
        <v>13</v>
      </c>
    </row>
    <row r="57" spans="1:5" ht="51">
      <c r="A57" s="28" t="s">
        <v>40</v>
      </c>
      <c r="E57" s="29" t="s">
        <v>647</v>
      </c>
    </row>
    <row r="58" spans="1:5" ht="12.75">
      <c r="A58" s="30" t="s">
        <v>42</v>
      </c>
      <c r="E58" s="31" t="s">
        <v>648</v>
      </c>
    </row>
    <row r="59" spans="1:5" ht="140.25">
      <c r="A59" t="s">
        <v>43</v>
      </c>
      <c r="E59" s="29" t="s">
        <v>400</v>
      </c>
    </row>
    <row r="60" spans="1:16" ht="12.75">
      <c r="A60" s="19" t="s">
        <v>35</v>
      </c>
      <c s="23" t="s">
        <v>86</v>
      </c>
      <c s="23" t="s">
        <v>649</v>
      </c>
      <c s="19" t="s">
        <v>37</v>
      </c>
      <c s="24" t="s">
        <v>650</v>
      </c>
      <c s="25" t="s">
        <v>122</v>
      </c>
      <c s="26">
        <v>289.564</v>
      </c>
      <c s="27">
        <v>0</v>
      </c>
      <c s="27">
        <f>ROUND(ROUND(H60,2)*ROUND(G60,3),2)</f>
      </c>
      <c r="O60">
        <f>(I60*21)/100</f>
      </c>
      <c t="s">
        <v>13</v>
      </c>
    </row>
    <row r="61" spans="1:5" ht="38.25">
      <c r="A61" s="28" t="s">
        <v>40</v>
      </c>
      <c r="E61" s="29" t="s">
        <v>651</v>
      </c>
    </row>
    <row r="62" spans="1:5" ht="51">
      <c r="A62" s="30" t="s">
        <v>42</v>
      </c>
      <c r="E62" s="31" t="s">
        <v>644</v>
      </c>
    </row>
    <row r="63" spans="1:5" ht="140.25">
      <c r="A63" t="s">
        <v>43</v>
      </c>
      <c r="E63" s="29" t="s">
        <v>400</v>
      </c>
    </row>
    <row r="64" spans="1:16" ht="12.75">
      <c r="A64" s="19" t="s">
        <v>35</v>
      </c>
      <c s="23" t="s">
        <v>88</v>
      </c>
      <c s="23" t="s">
        <v>652</v>
      </c>
      <c s="19" t="s">
        <v>37</v>
      </c>
      <c s="24" t="s">
        <v>653</v>
      </c>
      <c s="25" t="s">
        <v>122</v>
      </c>
      <c s="26">
        <v>88</v>
      </c>
      <c s="27">
        <v>0</v>
      </c>
      <c s="27">
        <f>ROUND(ROUND(H64,2)*ROUND(G64,3),2)</f>
      </c>
      <c r="O64">
        <f>(I64*21)/100</f>
      </c>
      <c t="s">
        <v>13</v>
      </c>
    </row>
    <row r="65" spans="1:5" ht="38.25">
      <c r="A65" s="28" t="s">
        <v>40</v>
      </c>
      <c r="E65" s="29" t="s">
        <v>654</v>
      </c>
    </row>
    <row r="66" spans="1:5" ht="12.75">
      <c r="A66" s="30" t="s">
        <v>42</v>
      </c>
      <c r="E66" s="31" t="s">
        <v>655</v>
      </c>
    </row>
    <row r="67" spans="1:5" ht="140.25">
      <c r="A67" t="s">
        <v>43</v>
      </c>
      <c r="E67" s="29" t="s">
        <v>656</v>
      </c>
    </row>
    <row r="68" spans="1:16" ht="12.75">
      <c r="A68" s="19" t="s">
        <v>35</v>
      </c>
      <c s="23" t="s">
        <v>90</v>
      </c>
      <c s="23" t="s">
        <v>438</v>
      </c>
      <c s="19" t="s">
        <v>37</v>
      </c>
      <c s="24" t="s">
        <v>439</v>
      </c>
      <c s="25" t="s">
        <v>122</v>
      </c>
      <c s="26">
        <v>88</v>
      </c>
      <c s="27">
        <v>0</v>
      </c>
      <c s="27">
        <f>ROUND(ROUND(H68,2)*ROUND(G68,3),2)</f>
      </c>
      <c r="O68">
        <f>(I68*21)/100</f>
      </c>
      <c t="s">
        <v>13</v>
      </c>
    </row>
    <row r="69" spans="1:5" ht="38.25">
      <c r="A69" s="28" t="s">
        <v>40</v>
      </c>
      <c r="E69" s="29" t="s">
        <v>440</v>
      </c>
    </row>
    <row r="70" spans="1:5" ht="12.75">
      <c r="A70" s="30" t="s">
        <v>42</v>
      </c>
      <c r="E70" s="31" t="s">
        <v>655</v>
      </c>
    </row>
    <row r="71" spans="1:5" ht="153">
      <c r="A71" t="s">
        <v>43</v>
      </c>
      <c r="E71" s="29" t="s">
        <v>442</v>
      </c>
    </row>
    <row r="72" spans="1:16" ht="12.75">
      <c r="A72" s="19" t="s">
        <v>35</v>
      </c>
      <c s="23" t="s">
        <v>94</v>
      </c>
      <c s="23" t="s">
        <v>657</v>
      </c>
      <c s="19" t="s">
        <v>37</v>
      </c>
      <c s="24" t="s">
        <v>658</v>
      </c>
      <c s="25" t="s">
        <v>122</v>
      </c>
      <c s="26">
        <v>9</v>
      </c>
      <c s="27">
        <v>0</v>
      </c>
      <c s="27">
        <f>ROUND(ROUND(H72,2)*ROUND(G72,3),2)</f>
      </c>
      <c r="O72">
        <f>(I72*21)/100</f>
      </c>
      <c t="s">
        <v>13</v>
      </c>
    </row>
    <row r="73" spans="1:5" ht="25.5">
      <c r="A73" s="28" t="s">
        <v>40</v>
      </c>
      <c r="E73" s="29" t="s">
        <v>659</v>
      </c>
    </row>
    <row r="74" spans="1:5" ht="63.75">
      <c r="A74" s="30" t="s">
        <v>42</v>
      </c>
      <c r="E74" s="31" t="s">
        <v>660</v>
      </c>
    </row>
    <row r="75" spans="1:5" ht="153">
      <c r="A75" t="s">
        <v>43</v>
      </c>
      <c r="E75" s="29" t="s">
        <v>442</v>
      </c>
    </row>
    <row r="76" spans="1:16" ht="12.75">
      <c r="A76" s="19" t="s">
        <v>35</v>
      </c>
      <c s="23" t="s">
        <v>99</v>
      </c>
      <c s="23" t="s">
        <v>661</v>
      </c>
      <c s="19" t="s">
        <v>37</v>
      </c>
      <c s="24" t="s">
        <v>662</v>
      </c>
      <c s="25" t="s">
        <v>122</v>
      </c>
      <c s="26">
        <v>8</v>
      </c>
      <c s="27">
        <v>0</v>
      </c>
      <c s="27">
        <f>ROUND(ROUND(H76,2)*ROUND(G76,3),2)</f>
      </c>
      <c r="O76">
        <f>(I76*21)/100</f>
      </c>
      <c t="s">
        <v>13</v>
      </c>
    </row>
    <row r="77" spans="1:5" ht="25.5">
      <c r="A77" s="28" t="s">
        <v>40</v>
      </c>
      <c r="E77" s="29" t="s">
        <v>663</v>
      </c>
    </row>
    <row r="78" spans="1:5" ht="12.75">
      <c r="A78" s="30" t="s">
        <v>42</v>
      </c>
      <c r="E78" s="31" t="s">
        <v>664</v>
      </c>
    </row>
    <row r="79" spans="1:5" ht="153">
      <c r="A79" t="s">
        <v>43</v>
      </c>
      <c r="E79" s="29" t="s">
        <v>442</v>
      </c>
    </row>
    <row r="80" spans="1:16" ht="25.5">
      <c r="A80" s="19" t="s">
        <v>35</v>
      </c>
      <c s="23" t="s">
        <v>185</v>
      </c>
      <c s="23" t="s">
        <v>665</v>
      </c>
      <c s="19" t="s">
        <v>37</v>
      </c>
      <c s="24" t="s">
        <v>666</v>
      </c>
      <c s="25" t="s">
        <v>122</v>
      </c>
      <c s="26">
        <v>10</v>
      </c>
      <c s="27">
        <v>0</v>
      </c>
      <c s="27">
        <f>ROUND(ROUND(H80,2)*ROUND(G80,3),2)</f>
      </c>
      <c r="O80">
        <f>(I80*21)/100</f>
      </c>
      <c t="s">
        <v>13</v>
      </c>
    </row>
    <row r="81" spans="1:5" ht="25.5">
      <c r="A81" s="28" t="s">
        <v>40</v>
      </c>
      <c r="E81" s="29" t="s">
        <v>667</v>
      </c>
    </row>
    <row r="82" spans="1:5" ht="12.75">
      <c r="A82" s="30" t="s">
        <v>42</v>
      </c>
      <c r="E82" s="31" t="s">
        <v>668</v>
      </c>
    </row>
    <row r="83" spans="1:5" ht="153">
      <c r="A83" t="s">
        <v>43</v>
      </c>
      <c r="E83" s="29" t="s">
        <v>442</v>
      </c>
    </row>
    <row r="84" spans="1:16" ht="12.75">
      <c r="A84" s="19" t="s">
        <v>35</v>
      </c>
      <c s="23" t="s">
        <v>189</v>
      </c>
      <c s="23" t="s">
        <v>669</v>
      </c>
      <c s="19" t="s">
        <v>37</v>
      </c>
      <c s="24" t="s">
        <v>670</v>
      </c>
      <c s="25" t="s">
        <v>138</v>
      </c>
      <c s="26">
        <v>17.625</v>
      </c>
      <c s="27">
        <v>0</v>
      </c>
      <c s="27">
        <f>ROUND(ROUND(H84,2)*ROUND(G84,3),2)</f>
      </c>
      <c r="O84">
        <f>(I84*21)/100</f>
      </c>
      <c t="s">
        <v>13</v>
      </c>
    </row>
    <row r="85" spans="1:5" ht="38.25">
      <c r="A85" s="28" t="s">
        <v>40</v>
      </c>
      <c r="E85" s="29" t="s">
        <v>671</v>
      </c>
    </row>
    <row r="86" spans="1:5" ht="12.75">
      <c r="A86" s="30" t="s">
        <v>42</v>
      </c>
      <c r="E86" s="31" t="s">
        <v>672</v>
      </c>
    </row>
    <row r="87" spans="1:5" ht="127.5">
      <c r="A87" t="s">
        <v>43</v>
      </c>
      <c r="E87" s="29" t="s">
        <v>673</v>
      </c>
    </row>
    <row r="88" spans="1:16" ht="12.75">
      <c r="A88" s="19" t="s">
        <v>35</v>
      </c>
      <c s="23" t="s">
        <v>193</v>
      </c>
      <c s="23" t="s">
        <v>444</v>
      </c>
      <c s="19" t="s">
        <v>37</v>
      </c>
      <c s="24" t="s">
        <v>445</v>
      </c>
      <c s="25" t="s">
        <v>122</v>
      </c>
      <c s="26">
        <v>30</v>
      </c>
      <c s="27">
        <v>0</v>
      </c>
      <c s="27">
        <f>ROUND(ROUND(H88,2)*ROUND(G88,3),2)</f>
      </c>
      <c r="O88">
        <f>(I88*21)/100</f>
      </c>
      <c t="s">
        <v>13</v>
      </c>
    </row>
    <row r="89" spans="1:5" ht="12.75">
      <c r="A89" s="28" t="s">
        <v>40</v>
      </c>
      <c r="E89" s="29" t="s">
        <v>674</v>
      </c>
    </row>
    <row r="90" spans="1:5" ht="12.75">
      <c r="A90" s="30" t="s">
        <v>42</v>
      </c>
      <c r="E90" s="31" t="s">
        <v>675</v>
      </c>
    </row>
    <row r="91" spans="1:5" ht="89.25">
      <c r="A91" t="s">
        <v>43</v>
      </c>
      <c r="E91" s="29" t="s">
        <v>448</v>
      </c>
    </row>
    <row r="92" spans="1:16" ht="12.75">
      <c r="A92" s="19" t="s">
        <v>35</v>
      </c>
      <c s="23" t="s">
        <v>199</v>
      </c>
      <c s="23" t="s">
        <v>676</v>
      </c>
      <c s="19" t="s">
        <v>37</v>
      </c>
      <c s="24" t="s">
        <v>677</v>
      </c>
      <c s="25" t="s">
        <v>122</v>
      </c>
      <c s="26">
        <v>107.5</v>
      </c>
      <c s="27">
        <v>0</v>
      </c>
      <c s="27">
        <f>ROUND(ROUND(H92,2)*ROUND(G92,3),2)</f>
      </c>
      <c r="O92">
        <f>(I92*21)/100</f>
      </c>
      <c t="s">
        <v>13</v>
      </c>
    </row>
    <row r="93" spans="1:5" ht="12.75">
      <c r="A93" s="28" t="s">
        <v>40</v>
      </c>
      <c r="E93" s="29" t="s">
        <v>674</v>
      </c>
    </row>
    <row r="94" spans="1:5" ht="63.75">
      <c r="A94" s="30" t="s">
        <v>42</v>
      </c>
      <c r="E94" s="31" t="s">
        <v>678</v>
      </c>
    </row>
    <row r="95" spans="1:5" ht="89.25">
      <c r="A95" t="s">
        <v>43</v>
      </c>
      <c r="E95" s="29" t="s">
        <v>448</v>
      </c>
    </row>
    <row r="96" spans="1:16" ht="12.75">
      <c r="A96" s="19" t="s">
        <v>35</v>
      </c>
      <c s="23" t="s">
        <v>204</v>
      </c>
      <c s="23" t="s">
        <v>679</v>
      </c>
      <c s="19" t="s">
        <v>37</v>
      </c>
      <c s="24" t="s">
        <v>680</v>
      </c>
      <c s="25" t="s">
        <v>122</v>
      </c>
      <c s="26">
        <v>426.5</v>
      </c>
      <c s="27">
        <v>0</v>
      </c>
      <c s="27">
        <f>ROUND(ROUND(H96,2)*ROUND(G96,3),2)</f>
      </c>
      <c r="O96">
        <f>(I96*21)/100</f>
      </c>
      <c t="s">
        <v>13</v>
      </c>
    </row>
    <row r="97" spans="1:5" ht="51">
      <c r="A97" s="28" t="s">
        <v>40</v>
      </c>
      <c r="E97" s="29" t="s">
        <v>681</v>
      </c>
    </row>
    <row r="98" spans="1:5" ht="51">
      <c r="A98" s="30" t="s">
        <v>42</v>
      </c>
      <c r="E98" s="31" t="s">
        <v>682</v>
      </c>
    </row>
    <row r="99" spans="1:5" ht="89.25">
      <c r="A99" t="s">
        <v>43</v>
      </c>
      <c r="E99" s="29" t="s">
        <v>448</v>
      </c>
    </row>
    <row r="100" spans="1:18" ht="12.75" customHeight="1">
      <c r="A100" s="5" t="s">
        <v>33</v>
      </c>
      <c s="5"/>
      <c s="35" t="s">
        <v>60</v>
      </c>
      <c s="5"/>
      <c s="21" t="s">
        <v>683</v>
      </c>
      <c s="5"/>
      <c s="5"/>
      <c s="5"/>
      <c s="36">
        <f>0+Q100</f>
      </c>
      <c r="O100">
        <f>0+R100</f>
      </c>
      <c r="Q100">
        <f>0+I101+I105</f>
      </c>
      <c>
        <f>0+O101+O105</f>
      </c>
    </row>
    <row r="101" spans="1:16" ht="12.75">
      <c r="A101" s="19" t="s">
        <v>35</v>
      </c>
      <c s="23" t="s">
        <v>210</v>
      </c>
      <c s="23" t="s">
        <v>684</v>
      </c>
      <c s="19" t="s">
        <v>37</v>
      </c>
      <c s="24" t="s">
        <v>685</v>
      </c>
      <c s="25" t="s">
        <v>159</v>
      </c>
      <c s="26">
        <v>15</v>
      </c>
      <c s="27">
        <v>0</v>
      </c>
      <c s="27">
        <f>ROUND(ROUND(H101,2)*ROUND(G101,3),2)</f>
      </c>
      <c r="O101">
        <f>(I101*21)/100</f>
      </c>
      <c t="s">
        <v>13</v>
      </c>
    </row>
    <row r="102" spans="1:5" ht="12.75">
      <c r="A102" s="28" t="s">
        <v>40</v>
      </c>
      <c r="E102" s="29" t="s">
        <v>686</v>
      </c>
    </row>
    <row r="103" spans="1:5" ht="12.75">
      <c r="A103" s="30" t="s">
        <v>42</v>
      </c>
      <c r="E103" s="31" t="s">
        <v>687</v>
      </c>
    </row>
    <row r="104" spans="1:5" ht="102">
      <c r="A104" t="s">
        <v>43</v>
      </c>
      <c r="E104" s="29" t="s">
        <v>688</v>
      </c>
    </row>
    <row r="105" spans="1:16" ht="12.75">
      <c r="A105" s="19" t="s">
        <v>35</v>
      </c>
      <c s="23" t="s">
        <v>215</v>
      </c>
      <c s="23" t="s">
        <v>689</v>
      </c>
      <c s="19" t="s">
        <v>37</v>
      </c>
      <c s="24" t="s">
        <v>690</v>
      </c>
      <c s="25" t="s">
        <v>159</v>
      </c>
      <c s="26">
        <v>40</v>
      </c>
      <c s="27">
        <v>0</v>
      </c>
      <c s="27">
        <f>ROUND(ROUND(H105,2)*ROUND(G105,3),2)</f>
      </c>
      <c r="O105">
        <f>(I105*21)/100</f>
      </c>
      <c t="s">
        <v>13</v>
      </c>
    </row>
    <row r="106" spans="1:5" ht="12.75">
      <c r="A106" s="28" t="s">
        <v>40</v>
      </c>
      <c r="E106" s="29" t="s">
        <v>691</v>
      </c>
    </row>
    <row r="107" spans="1:5" ht="12.75">
      <c r="A107" s="30" t="s">
        <v>42</v>
      </c>
      <c r="E107" s="31" t="s">
        <v>692</v>
      </c>
    </row>
    <row r="108" spans="1:5" ht="102">
      <c r="A108" t="s">
        <v>43</v>
      </c>
      <c r="E108" s="29" t="s">
        <v>688</v>
      </c>
    </row>
    <row r="109" spans="1:18" ht="12.75" customHeight="1">
      <c r="A109" s="5" t="s">
        <v>33</v>
      </c>
      <c s="5"/>
      <c s="35" t="s">
        <v>30</v>
      </c>
      <c s="5"/>
      <c s="21" t="s">
        <v>511</v>
      </c>
      <c s="5"/>
      <c s="5"/>
      <c s="5"/>
      <c s="36">
        <f>0+Q109</f>
      </c>
      <c r="O109">
        <f>0+R109</f>
      </c>
      <c r="Q109">
        <f>0+I110+I114+I118+I122+I126</f>
      </c>
      <c>
        <f>0+O110+O114+O118+O122+O126</f>
      </c>
    </row>
    <row r="110" spans="1:16" ht="12.75">
      <c r="A110" s="19" t="s">
        <v>35</v>
      </c>
      <c s="23" t="s">
        <v>220</v>
      </c>
      <c s="23" t="s">
        <v>693</v>
      </c>
      <c s="19" t="s">
        <v>37</v>
      </c>
      <c s="24" t="s">
        <v>694</v>
      </c>
      <c s="25" t="s">
        <v>159</v>
      </c>
      <c s="26">
        <v>8</v>
      </c>
      <c s="27">
        <v>0</v>
      </c>
      <c s="27">
        <f>ROUND(ROUND(H110,2)*ROUND(G110,3),2)</f>
      </c>
      <c r="O110">
        <f>(I110*21)/100</f>
      </c>
      <c t="s">
        <v>13</v>
      </c>
    </row>
    <row r="111" spans="1:5" ht="25.5">
      <c r="A111" s="28" t="s">
        <v>40</v>
      </c>
      <c r="E111" s="29" t="s">
        <v>695</v>
      </c>
    </row>
    <row r="112" spans="1:5" ht="38.25">
      <c r="A112" s="30" t="s">
        <v>42</v>
      </c>
      <c r="E112" s="31" t="s">
        <v>696</v>
      </c>
    </row>
    <row r="113" spans="1:5" ht="51">
      <c r="A113" t="s">
        <v>43</v>
      </c>
      <c r="E113" s="29" t="s">
        <v>599</v>
      </c>
    </row>
    <row r="114" spans="1:16" ht="12.75">
      <c r="A114" s="19" t="s">
        <v>35</v>
      </c>
      <c s="23" t="s">
        <v>225</v>
      </c>
      <c s="23" t="s">
        <v>595</v>
      </c>
      <c s="19" t="s">
        <v>37</v>
      </c>
      <c s="24" t="s">
        <v>596</v>
      </c>
      <c s="25" t="s">
        <v>159</v>
      </c>
      <c s="26">
        <v>771</v>
      </c>
      <c s="27">
        <v>0</v>
      </c>
      <c s="27">
        <f>ROUND(ROUND(H114,2)*ROUND(G114,3),2)</f>
      </c>
      <c r="O114">
        <f>(I114*21)/100</f>
      </c>
      <c t="s">
        <v>13</v>
      </c>
    </row>
    <row r="115" spans="1:5" ht="51">
      <c r="A115" s="28" t="s">
        <v>40</v>
      </c>
      <c r="E115" s="29" t="s">
        <v>697</v>
      </c>
    </row>
    <row r="116" spans="1:5" ht="38.25">
      <c r="A116" s="30" t="s">
        <v>42</v>
      </c>
      <c r="E116" s="31" t="s">
        <v>698</v>
      </c>
    </row>
    <row r="117" spans="1:5" ht="51">
      <c r="A117" t="s">
        <v>43</v>
      </c>
      <c r="E117" s="29" t="s">
        <v>599</v>
      </c>
    </row>
    <row r="118" spans="1:16" ht="12.75">
      <c r="A118" s="19" t="s">
        <v>35</v>
      </c>
      <c s="23" t="s">
        <v>227</v>
      </c>
      <c s="23" t="s">
        <v>607</v>
      </c>
      <c s="19" t="s">
        <v>37</v>
      </c>
      <c s="24" t="s">
        <v>608</v>
      </c>
      <c s="25" t="s">
        <v>159</v>
      </c>
      <c s="26">
        <v>157.3</v>
      </c>
      <c s="27">
        <v>0</v>
      </c>
      <c s="27">
        <f>ROUND(ROUND(H118,2)*ROUND(G118,3),2)</f>
      </c>
      <c r="O118">
        <f>(I118*21)/100</f>
      </c>
      <c t="s">
        <v>13</v>
      </c>
    </row>
    <row r="119" spans="1:5" ht="25.5">
      <c r="A119" s="28" t="s">
        <v>40</v>
      </c>
      <c r="E119" s="29" t="s">
        <v>609</v>
      </c>
    </row>
    <row r="120" spans="1:5" ht="63.75">
      <c r="A120" s="30" t="s">
        <v>42</v>
      </c>
      <c r="E120" s="31" t="s">
        <v>699</v>
      </c>
    </row>
    <row r="121" spans="1:5" ht="25.5">
      <c r="A121" t="s">
        <v>43</v>
      </c>
      <c r="E121" s="29" t="s">
        <v>611</v>
      </c>
    </row>
    <row r="122" spans="1:16" ht="12.75">
      <c r="A122" s="19" t="s">
        <v>35</v>
      </c>
      <c s="23" t="s">
        <v>233</v>
      </c>
      <c s="23" t="s">
        <v>700</v>
      </c>
      <c s="19" t="s">
        <v>37</v>
      </c>
      <c s="24" t="s">
        <v>701</v>
      </c>
      <c s="25" t="s">
        <v>138</v>
      </c>
      <c s="26">
        <v>7.125</v>
      </c>
      <c s="27">
        <v>0</v>
      </c>
      <c s="27">
        <f>ROUND(ROUND(H122,2)*ROUND(G122,3),2)</f>
      </c>
      <c r="O122">
        <f>(I122*21)/100</f>
      </c>
      <c t="s">
        <v>13</v>
      </c>
    </row>
    <row r="123" spans="1:5" ht="38.25">
      <c r="A123" s="28" t="s">
        <v>40</v>
      </c>
      <c r="E123" s="29" t="s">
        <v>702</v>
      </c>
    </row>
    <row r="124" spans="1:5" ht="51">
      <c r="A124" s="30" t="s">
        <v>42</v>
      </c>
      <c r="E124" s="31" t="s">
        <v>703</v>
      </c>
    </row>
    <row r="125" spans="1:5" ht="102">
      <c r="A125" t="s">
        <v>43</v>
      </c>
      <c r="E125" s="29" t="s">
        <v>704</v>
      </c>
    </row>
    <row r="126" spans="1:16" ht="12.75">
      <c r="A126" s="19" t="s">
        <v>35</v>
      </c>
      <c s="23" t="s">
        <v>239</v>
      </c>
      <c s="23" t="s">
        <v>705</v>
      </c>
      <c s="19" t="s">
        <v>37</v>
      </c>
      <c s="24" t="s">
        <v>706</v>
      </c>
      <c s="25" t="s">
        <v>138</v>
      </c>
      <c s="26">
        <v>5.535</v>
      </c>
      <c s="27">
        <v>0</v>
      </c>
      <c s="27">
        <f>ROUND(ROUND(H126,2)*ROUND(G126,3),2)</f>
      </c>
      <c r="O126">
        <f>(I126*21)/100</f>
      </c>
      <c t="s">
        <v>13</v>
      </c>
    </row>
    <row r="127" spans="1:5" ht="38.25">
      <c r="A127" s="28" t="s">
        <v>40</v>
      </c>
      <c r="E127" s="29" t="s">
        <v>707</v>
      </c>
    </row>
    <row r="128" spans="1:5" ht="127.5">
      <c r="A128" s="30" t="s">
        <v>42</v>
      </c>
      <c r="E128" s="31" t="s">
        <v>708</v>
      </c>
    </row>
    <row r="129" spans="1:5" ht="76.5">
      <c r="A129" t="s">
        <v>43</v>
      </c>
      <c r="E129" s="29" t="s">
        <v>709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1318</v>
      </c>
      <c s="32">
        <f>0+I8</f>
      </c>
      <c r="O3" t="s">
        <v>9</v>
      </c>
      <c t="s">
        <v>13</v>
      </c>
    </row>
    <row r="4" spans="1:16" ht="15" customHeight="1">
      <c r="A4" t="s">
        <v>7</v>
      </c>
      <c s="12" t="s">
        <v>8</v>
      </c>
      <c s="13" t="s">
        <v>1318</v>
      </c>
      <c s="5"/>
      <c s="14" t="s">
        <v>1319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511</v>
      </c>
      <c s="15"/>
      <c s="15"/>
      <c s="15"/>
      <c s="22">
        <f>0+Q8</f>
      </c>
      <c r="O8">
        <f>0+R8</f>
      </c>
      <c r="Q8">
        <f>0+I9+I13+I17+I21+I25+I29+I33+I37+I41+I45+I49+I53+I57+I61+I65+I69+I73+I77+I81+I85+I89+I93+I97+I101+I105+I109+I113+I117+I121+I125+I129+I133+I137+I141+I145+I149+I153+I157+I161+I165+I169+I173+I177+I181</f>
      </c>
      <c>
        <f>0+O9+O13+O17+O21+O25+O29+O33+O37+O41+O45+O49+O53+O57+O61+O65+O69+O73+O77+O81+O85+O89+O93+O97+O101+O105+O109+O113+O117+O121+O125+O129+O133+O137+O141+O145+O149+O153+O157+O161+O165+O169+O173+O177+O181</f>
      </c>
    </row>
    <row r="9" spans="1:16" ht="25.5">
      <c r="A9" s="19" t="s">
        <v>35</v>
      </c>
      <c s="23" t="s">
        <v>19</v>
      </c>
      <c s="23" t="s">
        <v>1320</v>
      </c>
      <c s="19" t="s">
        <v>19</v>
      </c>
      <c s="24" t="s">
        <v>1321</v>
      </c>
      <c s="25" t="s">
        <v>68</v>
      </c>
      <c s="26">
        <v>138</v>
      </c>
      <c s="27">
        <v>0</v>
      </c>
      <c s="27">
        <f>ROUND(ROUND(H9,2)*ROUND(G9,3),2)</f>
      </c>
      <c r="O9">
        <f>(I9*21)/100</f>
      </c>
      <c t="s">
        <v>13</v>
      </c>
    </row>
    <row r="10" spans="1:5" ht="102">
      <c r="A10" s="28" t="s">
        <v>40</v>
      </c>
      <c r="E10" s="29" t="s">
        <v>1322</v>
      </c>
    </row>
    <row r="11" spans="1:5" ht="76.5">
      <c r="A11" s="30" t="s">
        <v>42</v>
      </c>
      <c r="E11" s="31" t="s">
        <v>1323</v>
      </c>
    </row>
    <row r="12" spans="1:5" ht="63.75">
      <c r="A12" t="s">
        <v>43</v>
      </c>
      <c r="E12" s="29" t="s">
        <v>1324</v>
      </c>
    </row>
    <row r="13" spans="1:16" ht="25.5">
      <c r="A13" s="19" t="s">
        <v>35</v>
      </c>
      <c s="23" t="s">
        <v>13</v>
      </c>
      <c s="23" t="s">
        <v>1320</v>
      </c>
      <c s="19" t="s">
        <v>13</v>
      </c>
      <c s="24" t="s">
        <v>1321</v>
      </c>
      <c s="25" t="s">
        <v>68</v>
      </c>
      <c s="26">
        <v>28</v>
      </c>
      <c s="27">
        <v>0</v>
      </c>
      <c s="27">
        <f>ROUND(ROUND(H13,2)*ROUND(G13,3),2)</f>
      </c>
      <c r="O13">
        <f>(I13*21)/100</f>
      </c>
      <c t="s">
        <v>13</v>
      </c>
    </row>
    <row r="14" spans="1:5" ht="12.75">
      <c r="A14" s="28" t="s">
        <v>40</v>
      </c>
      <c r="E14" s="29" t="s">
        <v>1325</v>
      </c>
    </row>
    <row r="15" spans="1:5" ht="38.25">
      <c r="A15" s="30" t="s">
        <v>42</v>
      </c>
      <c r="E15" s="31" t="s">
        <v>1326</v>
      </c>
    </row>
    <row r="16" spans="1:5" ht="63.75">
      <c r="A16" t="s">
        <v>43</v>
      </c>
      <c r="E16" s="29" t="s">
        <v>1324</v>
      </c>
    </row>
    <row r="17" spans="1:16" ht="12.75">
      <c r="A17" s="19" t="s">
        <v>35</v>
      </c>
      <c s="23" t="s">
        <v>12</v>
      </c>
      <c s="23" t="s">
        <v>553</v>
      </c>
      <c s="19" t="s">
        <v>19</v>
      </c>
      <c s="24" t="s">
        <v>554</v>
      </c>
      <c s="25" t="s">
        <v>68</v>
      </c>
      <c s="26">
        <v>138</v>
      </c>
      <c s="27">
        <v>0</v>
      </c>
      <c s="27">
        <f>ROUND(ROUND(H17,2)*ROUND(G17,3),2)</f>
      </c>
      <c r="O17">
        <f>(I17*21)/100</f>
      </c>
      <c t="s">
        <v>13</v>
      </c>
    </row>
    <row r="18" spans="1:5" ht="12.75">
      <c r="A18" s="28" t="s">
        <v>40</v>
      </c>
      <c r="E18" s="29" t="s">
        <v>37</v>
      </c>
    </row>
    <row r="19" spans="1:5" ht="76.5">
      <c r="A19" s="30" t="s">
        <v>42</v>
      </c>
      <c r="E19" s="31" t="s">
        <v>1323</v>
      </c>
    </row>
    <row r="20" spans="1:5" ht="25.5">
      <c r="A20" t="s">
        <v>43</v>
      </c>
      <c r="E20" s="29" t="s">
        <v>557</v>
      </c>
    </row>
    <row r="21" spans="1:16" ht="12.75">
      <c r="A21" s="19" t="s">
        <v>35</v>
      </c>
      <c s="23" t="s">
        <v>23</v>
      </c>
      <c s="23" t="s">
        <v>553</v>
      </c>
      <c s="19" t="s">
        <v>13</v>
      </c>
      <c s="24" t="s">
        <v>554</v>
      </c>
      <c s="25" t="s">
        <v>68</v>
      </c>
      <c s="26">
        <v>28</v>
      </c>
      <c s="27">
        <v>0</v>
      </c>
      <c s="27">
        <f>ROUND(ROUND(H21,2)*ROUND(G21,3),2)</f>
      </c>
      <c r="O21">
        <f>(I21*21)/100</f>
      </c>
      <c t="s">
        <v>13</v>
      </c>
    </row>
    <row r="22" spans="1:5" ht="12.75">
      <c r="A22" s="28" t="s">
        <v>40</v>
      </c>
      <c r="E22" s="29" t="s">
        <v>1327</v>
      </c>
    </row>
    <row r="23" spans="1:5" ht="38.25">
      <c r="A23" s="30" t="s">
        <v>42</v>
      </c>
      <c r="E23" s="31" t="s">
        <v>1326</v>
      </c>
    </row>
    <row r="24" spans="1:5" ht="25.5">
      <c r="A24" t="s">
        <v>43</v>
      </c>
      <c r="E24" s="29" t="s">
        <v>557</v>
      </c>
    </row>
    <row r="25" spans="1:16" ht="12.75">
      <c r="A25" s="19" t="s">
        <v>35</v>
      </c>
      <c s="23" t="s">
        <v>25</v>
      </c>
      <c s="23" t="s">
        <v>1328</v>
      </c>
      <c s="19" t="s">
        <v>19</v>
      </c>
      <c s="24" t="s">
        <v>1329</v>
      </c>
      <c s="25" t="s">
        <v>39</v>
      </c>
      <c s="26">
        <v>1</v>
      </c>
      <c s="27">
        <v>0</v>
      </c>
      <c s="27">
        <f>ROUND(ROUND(H25,2)*ROUND(G25,3),2)</f>
      </c>
      <c r="O25">
        <f>(I25*21)/100</f>
      </c>
      <c t="s">
        <v>13</v>
      </c>
    </row>
    <row r="26" spans="1:5" ht="38.25">
      <c r="A26" s="28" t="s">
        <v>40</v>
      </c>
      <c r="E26" s="29" t="s">
        <v>1330</v>
      </c>
    </row>
    <row r="27" spans="1:5" ht="63.75">
      <c r="A27" s="30" t="s">
        <v>42</v>
      </c>
      <c r="E27" s="31" t="s">
        <v>1331</v>
      </c>
    </row>
    <row r="28" spans="1:5" ht="25.5">
      <c r="A28" t="s">
        <v>43</v>
      </c>
      <c r="E28" s="29" t="s">
        <v>1332</v>
      </c>
    </row>
    <row r="29" spans="1:16" ht="12.75">
      <c r="A29" s="19" t="s">
        <v>35</v>
      </c>
      <c s="23" t="s">
        <v>27</v>
      </c>
      <c s="23" t="s">
        <v>1328</v>
      </c>
      <c s="19" t="s">
        <v>13</v>
      </c>
      <c s="24" t="s">
        <v>1329</v>
      </c>
      <c s="25" t="s">
        <v>39</v>
      </c>
      <c s="26">
        <v>1</v>
      </c>
      <c s="27">
        <v>0</v>
      </c>
      <c s="27">
        <f>ROUND(ROUND(H29,2)*ROUND(G29,3),2)</f>
      </c>
      <c r="O29">
        <f>(I29*21)/100</f>
      </c>
      <c t="s">
        <v>13</v>
      </c>
    </row>
    <row r="30" spans="1:5" ht="25.5">
      <c r="A30" s="28" t="s">
        <v>40</v>
      </c>
      <c r="E30" s="29" t="s">
        <v>1333</v>
      </c>
    </row>
    <row r="31" spans="1:5" ht="25.5">
      <c r="A31" s="30" t="s">
        <v>42</v>
      </c>
      <c r="E31" s="31" t="s">
        <v>1334</v>
      </c>
    </row>
    <row r="32" spans="1:5" ht="25.5">
      <c r="A32" t="s">
        <v>43</v>
      </c>
      <c r="E32" s="29" t="s">
        <v>1332</v>
      </c>
    </row>
    <row r="33" spans="1:16" ht="25.5">
      <c r="A33" s="19" t="s">
        <v>35</v>
      </c>
      <c s="23" t="s">
        <v>60</v>
      </c>
      <c s="23" t="s">
        <v>1335</v>
      </c>
      <c s="19" t="s">
        <v>37</v>
      </c>
      <c s="24" t="s">
        <v>1336</v>
      </c>
      <c s="25" t="s">
        <v>68</v>
      </c>
      <c s="26">
        <v>27</v>
      </c>
      <c s="27">
        <v>0</v>
      </c>
      <c s="27">
        <f>ROUND(ROUND(H33,2)*ROUND(G33,3),2)</f>
      </c>
      <c r="O33">
        <f>(I33*21)/100</f>
      </c>
      <c t="s">
        <v>13</v>
      </c>
    </row>
    <row r="34" spans="1:5" ht="76.5">
      <c r="A34" s="28" t="s">
        <v>40</v>
      </c>
      <c r="E34" s="29" t="s">
        <v>1337</v>
      </c>
    </row>
    <row r="35" spans="1:5" ht="51">
      <c r="A35" s="30" t="s">
        <v>42</v>
      </c>
      <c r="E35" s="31" t="s">
        <v>1338</v>
      </c>
    </row>
    <row r="36" spans="1:5" ht="63.75">
      <c r="A36" t="s">
        <v>43</v>
      </c>
      <c r="E36" s="29" t="s">
        <v>1324</v>
      </c>
    </row>
    <row r="37" spans="1:16" ht="12.75">
      <c r="A37" s="19" t="s">
        <v>35</v>
      </c>
      <c s="23" t="s">
        <v>65</v>
      </c>
      <c s="23" t="s">
        <v>564</v>
      </c>
      <c s="19" t="s">
        <v>37</v>
      </c>
      <c s="24" t="s">
        <v>565</v>
      </c>
      <c s="25" t="s">
        <v>68</v>
      </c>
      <c s="26">
        <v>27</v>
      </c>
      <c s="27">
        <v>0</v>
      </c>
      <c s="27">
        <f>ROUND(ROUND(H37,2)*ROUND(G37,3),2)</f>
      </c>
      <c r="O37">
        <f>(I37*21)/100</f>
      </c>
      <c t="s">
        <v>13</v>
      </c>
    </row>
    <row r="38" spans="1:5" ht="12.75">
      <c r="A38" s="28" t="s">
        <v>40</v>
      </c>
      <c r="E38" s="29" t="s">
        <v>37</v>
      </c>
    </row>
    <row r="39" spans="1:5" ht="51">
      <c r="A39" s="30" t="s">
        <v>42</v>
      </c>
      <c r="E39" s="31" t="s">
        <v>1338</v>
      </c>
    </row>
    <row r="40" spans="1:5" ht="25.5">
      <c r="A40" t="s">
        <v>43</v>
      </c>
      <c r="E40" s="29" t="s">
        <v>557</v>
      </c>
    </row>
    <row r="41" spans="1:16" ht="12.75">
      <c r="A41" s="19" t="s">
        <v>35</v>
      </c>
      <c s="23" t="s">
        <v>30</v>
      </c>
      <c s="23" t="s">
        <v>1339</v>
      </c>
      <c s="19" t="s">
        <v>37</v>
      </c>
      <c s="24" t="s">
        <v>1340</v>
      </c>
      <c s="25" t="s">
        <v>39</v>
      </c>
      <c s="26">
        <v>1</v>
      </c>
      <c s="27">
        <v>0</v>
      </c>
      <c s="27">
        <f>ROUND(ROUND(H41,2)*ROUND(G41,3),2)</f>
      </c>
      <c r="O41">
        <f>(I41*21)/100</f>
      </c>
      <c t="s">
        <v>13</v>
      </c>
    </row>
    <row r="42" spans="1:5" ht="51">
      <c r="A42" s="28" t="s">
        <v>40</v>
      </c>
      <c r="E42" s="29" t="s">
        <v>1341</v>
      </c>
    </row>
    <row r="43" spans="1:5" ht="38.25">
      <c r="A43" s="30" t="s">
        <v>42</v>
      </c>
      <c r="E43" s="31" t="s">
        <v>1342</v>
      </c>
    </row>
    <row r="44" spans="1:5" ht="25.5">
      <c r="A44" t="s">
        <v>43</v>
      </c>
      <c r="E44" s="29" t="s">
        <v>1332</v>
      </c>
    </row>
    <row r="45" spans="1:16" ht="12.75">
      <c r="A45" s="19" t="s">
        <v>35</v>
      </c>
      <c s="23" t="s">
        <v>32</v>
      </c>
      <c s="23" t="s">
        <v>1343</v>
      </c>
      <c s="19" t="s">
        <v>37</v>
      </c>
      <c s="24" t="s">
        <v>1344</v>
      </c>
      <c s="25" t="s">
        <v>68</v>
      </c>
      <c s="26">
        <v>196</v>
      </c>
      <c s="27">
        <v>0</v>
      </c>
      <c s="27">
        <f>ROUND(ROUND(H45,2)*ROUND(G45,3),2)</f>
      </c>
      <c r="O45">
        <f>(I45*21)/100</f>
      </c>
      <c t="s">
        <v>13</v>
      </c>
    </row>
    <row r="46" spans="1:5" ht="12.75">
      <c r="A46" s="28" t="s">
        <v>40</v>
      </c>
      <c r="E46" s="29" t="s">
        <v>37</v>
      </c>
    </row>
    <row r="47" spans="1:5" ht="89.25">
      <c r="A47" s="30" t="s">
        <v>42</v>
      </c>
      <c r="E47" s="31" t="s">
        <v>1345</v>
      </c>
    </row>
    <row r="48" spans="1:5" ht="63.75">
      <c r="A48" t="s">
        <v>43</v>
      </c>
      <c r="E48" s="29" t="s">
        <v>1346</v>
      </c>
    </row>
    <row r="49" spans="1:16" ht="12.75">
      <c r="A49" s="19" t="s">
        <v>35</v>
      </c>
      <c s="23" t="s">
        <v>77</v>
      </c>
      <c s="23" t="s">
        <v>574</v>
      </c>
      <c s="19" t="s">
        <v>37</v>
      </c>
      <c s="24" t="s">
        <v>575</v>
      </c>
      <c s="25" t="s">
        <v>68</v>
      </c>
      <c s="26">
        <v>196</v>
      </c>
      <c s="27">
        <v>0</v>
      </c>
      <c s="27">
        <f>ROUND(ROUND(H49,2)*ROUND(G49,3),2)</f>
      </c>
      <c r="O49">
        <f>(I49*21)/100</f>
      </c>
      <c t="s">
        <v>13</v>
      </c>
    </row>
    <row r="50" spans="1:5" ht="12.75">
      <c r="A50" s="28" t="s">
        <v>40</v>
      </c>
      <c r="E50" s="29" t="s">
        <v>37</v>
      </c>
    </row>
    <row r="51" spans="1:5" ht="89.25">
      <c r="A51" s="30" t="s">
        <v>42</v>
      </c>
      <c r="E51" s="31" t="s">
        <v>1345</v>
      </c>
    </row>
    <row r="52" spans="1:5" ht="25.5">
      <c r="A52" t="s">
        <v>43</v>
      </c>
      <c r="E52" s="29" t="s">
        <v>557</v>
      </c>
    </row>
    <row r="53" spans="1:16" ht="12.75">
      <c r="A53" s="19" t="s">
        <v>35</v>
      </c>
      <c s="23" t="s">
        <v>82</v>
      </c>
      <c s="23" t="s">
        <v>1347</v>
      </c>
      <c s="19" t="s">
        <v>37</v>
      </c>
      <c s="24" t="s">
        <v>1348</v>
      </c>
      <c s="25" t="s">
        <v>39</v>
      </c>
      <c s="26">
        <v>1</v>
      </c>
      <c s="27">
        <v>0</v>
      </c>
      <c s="27">
        <f>ROUND(ROUND(H53,2)*ROUND(G53,3),2)</f>
      </c>
      <c r="O53">
        <f>(I53*21)/100</f>
      </c>
      <c t="s">
        <v>13</v>
      </c>
    </row>
    <row r="54" spans="1:5" ht="12.75">
      <c r="A54" s="28" t="s">
        <v>40</v>
      </c>
      <c r="E54" s="29" t="s">
        <v>1349</v>
      </c>
    </row>
    <row r="55" spans="1:5" ht="76.5">
      <c r="A55" s="30" t="s">
        <v>42</v>
      </c>
      <c r="E55" s="31" t="s">
        <v>1350</v>
      </c>
    </row>
    <row r="56" spans="1:5" ht="25.5">
      <c r="A56" t="s">
        <v>43</v>
      </c>
      <c r="E56" s="29" t="s">
        <v>1351</v>
      </c>
    </row>
    <row r="57" spans="1:16" ht="25.5">
      <c r="A57" s="19" t="s">
        <v>35</v>
      </c>
      <c s="23" t="s">
        <v>86</v>
      </c>
      <c s="23" t="s">
        <v>579</v>
      </c>
      <c s="19" t="s">
        <v>37</v>
      </c>
      <c s="24" t="s">
        <v>580</v>
      </c>
      <c s="25" t="s">
        <v>122</v>
      </c>
      <c s="26">
        <v>3.5</v>
      </c>
      <c s="27">
        <v>0</v>
      </c>
      <c s="27">
        <f>ROUND(ROUND(H57,2)*ROUND(G57,3),2)</f>
      </c>
      <c r="O57">
        <f>(I57*21)/100</f>
      </c>
      <c t="s">
        <v>13</v>
      </c>
    </row>
    <row r="58" spans="1:5" ht="25.5">
      <c r="A58" s="28" t="s">
        <v>40</v>
      </c>
      <c r="E58" s="29" t="s">
        <v>1352</v>
      </c>
    </row>
    <row r="59" spans="1:5" ht="12.75">
      <c r="A59" s="30" t="s">
        <v>42</v>
      </c>
      <c r="E59" s="31" t="s">
        <v>1353</v>
      </c>
    </row>
    <row r="60" spans="1:5" ht="38.25">
      <c r="A60" t="s">
        <v>43</v>
      </c>
      <c r="E60" s="29" t="s">
        <v>583</v>
      </c>
    </row>
    <row r="61" spans="1:16" ht="12.75">
      <c r="A61" s="19" t="s">
        <v>35</v>
      </c>
      <c s="23" t="s">
        <v>88</v>
      </c>
      <c s="23" t="s">
        <v>1354</v>
      </c>
      <c s="19" t="s">
        <v>37</v>
      </c>
      <c s="24" t="s">
        <v>1355</v>
      </c>
      <c s="25" t="s">
        <v>122</v>
      </c>
      <c s="26">
        <v>3.5</v>
      </c>
      <c s="27">
        <v>0</v>
      </c>
      <c s="27">
        <f>ROUND(ROUND(H61,2)*ROUND(G61,3),2)</f>
      </c>
      <c r="O61">
        <f>(I61*21)/100</f>
      </c>
      <c t="s">
        <v>13</v>
      </c>
    </row>
    <row r="62" spans="1:5" ht="12.75">
      <c r="A62" s="28" t="s">
        <v>40</v>
      </c>
      <c r="E62" s="29" t="s">
        <v>37</v>
      </c>
    </row>
    <row r="63" spans="1:5" ht="12.75">
      <c r="A63" s="30" t="s">
        <v>42</v>
      </c>
      <c r="E63" s="31" t="s">
        <v>1353</v>
      </c>
    </row>
    <row r="64" spans="1:5" ht="25.5">
      <c r="A64" t="s">
        <v>43</v>
      </c>
      <c r="E64" s="29" t="s">
        <v>1356</v>
      </c>
    </row>
    <row r="65" spans="1:16" ht="12.75">
      <c r="A65" s="19" t="s">
        <v>35</v>
      </c>
      <c s="23" t="s">
        <v>90</v>
      </c>
      <c s="23" t="s">
        <v>1357</v>
      </c>
      <c s="19" t="s">
        <v>37</v>
      </c>
      <c s="24" t="s">
        <v>1358</v>
      </c>
      <c s="25" t="s">
        <v>68</v>
      </c>
      <c s="26">
        <v>2</v>
      </c>
      <c s="27">
        <v>0</v>
      </c>
      <c s="27">
        <f>ROUND(ROUND(H65,2)*ROUND(G65,3),2)</f>
      </c>
      <c r="O65">
        <f>(I65*21)/100</f>
      </c>
      <c t="s">
        <v>13</v>
      </c>
    </row>
    <row r="66" spans="1:5" ht="25.5">
      <c r="A66" s="28" t="s">
        <v>40</v>
      </c>
      <c r="E66" s="29" t="s">
        <v>1359</v>
      </c>
    </row>
    <row r="67" spans="1:5" ht="12.75">
      <c r="A67" s="30" t="s">
        <v>42</v>
      </c>
      <c r="E67" s="31" t="s">
        <v>37</v>
      </c>
    </row>
    <row r="68" spans="1:5" ht="76.5">
      <c r="A68" t="s">
        <v>43</v>
      </c>
      <c r="E68" s="29" t="s">
        <v>1360</v>
      </c>
    </row>
    <row r="69" spans="1:16" ht="12.75">
      <c r="A69" s="19" t="s">
        <v>35</v>
      </c>
      <c s="23" t="s">
        <v>94</v>
      </c>
      <c s="23" t="s">
        <v>1361</v>
      </c>
      <c s="19" t="s">
        <v>37</v>
      </c>
      <c s="24" t="s">
        <v>1362</v>
      </c>
      <c s="25" t="s">
        <v>68</v>
      </c>
      <c s="26">
        <v>2</v>
      </c>
      <c s="27">
        <v>0</v>
      </c>
      <c s="27">
        <f>ROUND(ROUND(H69,2)*ROUND(G69,3),2)</f>
      </c>
      <c r="O69">
        <f>(I69*21)/100</f>
      </c>
      <c t="s">
        <v>13</v>
      </c>
    </row>
    <row r="70" spans="1:5" ht="12.75">
      <c r="A70" s="28" t="s">
        <v>40</v>
      </c>
      <c r="E70" s="29" t="s">
        <v>37</v>
      </c>
    </row>
    <row r="71" spans="1:5" ht="12.75">
      <c r="A71" s="30" t="s">
        <v>42</v>
      </c>
      <c r="E71" s="31" t="s">
        <v>914</v>
      </c>
    </row>
    <row r="72" spans="1:5" ht="25.5">
      <c r="A72" t="s">
        <v>43</v>
      </c>
      <c r="E72" s="29" t="s">
        <v>1363</v>
      </c>
    </row>
    <row r="73" spans="1:16" ht="12.75">
      <c r="A73" s="19" t="s">
        <v>35</v>
      </c>
      <c s="23" t="s">
        <v>99</v>
      </c>
      <c s="23" t="s">
        <v>1364</v>
      </c>
      <c s="19" t="s">
        <v>37</v>
      </c>
      <c s="24" t="s">
        <v>1365</v>
      </c>
      <c s="25" t="s">
        <v>39</v>
      </c>
      <c s="26">
        <v>1</v>
      </c>
      <c s="27">
        <v>0</v>
      </c>
      <c s="27">
        <f>ROUND(ROUND(H73,2)*ROUND(G73,3),2)</f>
      </c>
      <c r="O73">
        <f>(I73*21)/100</f>
      </c>
      <c t="s">
        <v>13</v>
      </c>
    </row>
    <row r="74" spans="1:5" ht="38.25">
      <c r="A74" s="28" t="s">
        <v>40</v>
      </c>
      <c r="E74" s="29" t="s">
        <v>1366</v>
      </c>
    </row>
    <row r="75" spans="1:5" ht="12.75">
      <c r="A75" s="30" t="s">
        <v>42</v>
      </c>
      <c r="E75" s="31" t="s">
        <v>1367</v>
      </c>
    </row>
    <row r="76" spans="1:5" ht="25.5">
      <c r="A76" t="s">
        <v>43</v>
      </c>
      <c r="E76" s="29" t="s">
        <v>1368</v>
      </c>
    </row>
    <row r="77" spans="1:16" ht="12.75">
      <c r="A77" s="19" t="s">
        <v>35</v>
      </c>
      <c s="23" t="s">
        <v>185</v>
      </c>
      <c s="23" t="s">
        <v>1369</v>
      </c>
      <c s="19" t="s">
        <v>19</v>
      </c>
      <c s="24" t="s">
        <v>1370</v>
      </c>
      <c s="25" t="s">
        <v>68</v>
      </c>
      <c s="26">
        <v>10</v>
      </c>
      <c s="27">
        <v>0</v>
      </c>
      <c s="27">
        <f>ROUND(ROUND(H77,2)*ROUND(G77,3),2)</f>
      </c>
      <c r="O77">
        <f>(I77*21)/100</f>
      </c>
      <c t="s">
        <v>13</v>
      </c>
    </row>
    <row r="78" spans="1:5" ht="51">
      <c r="A78" s="28" t="s">
        <v>40</v>
      </c>
      <c r="E78" s="29" t="s">
        <v>1371</v>
      </c>
    </row>
    <row r="79" spans="1:5" ht="51">
      <c r="A79" s="30" t="s">
        <v>42</v>
      </c>
      <c r="E79" s="31" t="s">
        <v>1372</v>
      </c>
    </row>
    <row r="80" spans="1:5" ht="76.5">
      <c r="A80" t="s">
        <v>43</v>
      </c>
      <c r="E80" s="29" t="s">
        <v>1360</v>
      </c>
    </row>
    <row r="81" spans="1:16" ht="12.75">
      <c r="A81" s="19" t="s">
        <v>35</v>
      </c>
      <c s="23" t="s">
        <v>189</v>
      </c>
      <c s="23" t="s">
        <v>1369</v>
      </c>
      <c s="19" t="s">
        <v>13</v>
      </c>
      <c s="24" t="s">
        <v>1370</v>
      </c>
      <c s="25" t="s">
        <v>68</v>
      </c>
      <c s="26">
        <v>28</v>
      </c>
      <c s="27">
        <v>0</v>
      </c>
      <c s="27">
        <f>ROUND(ROUND(H81,2)*ROUND(G81,3),2)</f>
      </c>
      <c r="O81">
        <f>(I81*21)/100</f>
      </c>
      <c t="s">
        <v>13</v>
      </c>
    </row>
    <row r="82" spans="1:5" ht="12.75">
      <c r="A82" s="28" t="s">
        <v>40</v>
      </c>
      <c r="E82" s="29" t="s">
        <v>1373</v>
      </c>
    </row>
    <row r="83" spans="1:5" ht="12.75">
      <c r="A83" s="30" t="s">
        <v>42</v>
      </c>
      <c r="E83" s="31" t="s">
        <v>1374</v>
      </c>
    </row>
    <row r="84" spans="1:5" ht="76.5">
      <c r="A84" t="s">
        <v>43</v>
      </c>
      <c r="E84" s="29" t="s">
        <v>1360</v>
      </c>
    </row>
    <row r="85" spans="1:16" ht="12.75">
      <c r="A85" s="19" t="s">
        <v>35</v>
      </c>
      <c s="23" t="s">
        <v>193</v>
      </c>
      <c s="23" t="s">
        <v>1375</v>
      </c>
      <c s="19" t="s">
        <v>19</v>
      </c>
      <c s="24" t="s">
        <v>1376</v>
      </c>
      <c s="25" t="s">
        <v>68</v>
      </c>
      <c s="26">
        <v>10</v>
      </c>
      <c s="27">
        <v>0</v>
      </c>
      <c s="27">
        <f>ROUND(ROUND(H85,2)*ROUND(G85,3),2)</f>
      </c>
      <c r="O85">
        <f>(I85*21)/100</f>
      </c>
      <c t="s">
        <v>13</v>
      </c>
    </row>
    <row r="86" spans="1:5" ht="12.75">
      <c r="A86" s="28" t="s">
        <v>40</v>
      </c>
      <c r="E86" s="29" t="s">
        <v>37</v>
      </c>
    </row>
    <row r="87" spans="1:5" ht="51">
      <c r="A87" s="30" t="s">
        <v>42</v>
      </c>
      <c r="E87" s="31" t="s">
        <v>1372</v>
      </c>
    </row>
    <row r="88" spans="1:5" ht="25.5">
      <c r="A88" t="s">
        <v>43</v>
      </c>
      <c r="E88" s="29" t="s">
        <v>1363</v>
      </c>
    </row>
    <row r="89" spans="1:16" ht="12.75">
      <c r="A89" s="19" t="s">
        <v>35</v>
      </c>
      <c s="23" t="s">
        <v>199</v>
      </c>
      <c s="23" t="s">
        <v>1375</v>
      </c>
      <c s="19" t="s">
        <v>13</v>
      </c>
      <c s="24" t="s">
        <v>1376</v>
      </c>
      <c s="25" t="s">
        <v>68</v>
      </c>
      <c s="26">
        <v>28</v>
      </c>
      <c s="27">
        <v>0</v>
      </c>
      <c s="27">
        <f>ROUND(ROUND(H89,2)*ROUND(G89,3),2)</f>
      </c>
      <c r="O89">
        <f>(I89*21)/100</f>
      </c>
      <c t="s">
        <v>13</v>
      </c>
    </row>
    <row r="90" spans="1:5" ht="12.75">
      <c r="A90" s="28" t="s">
        <v>40</v>
      </c>
      <c r="E90" s="29" t="s">
        <v>1373</v>
      </c>
    </row>
    <row r="91" spans="1:5" ht="12.75">
      <c r="A91" s="30" t="s">
        <v>42</v>
      </c>
      <c r="E91" s="31" t="s">
        <v>1374</v>
      </c>
    </row>
    <row r="92" spans="1:5" ht="25.5">
      <c r="A92" t="s">
        <v>43</v>
      </c>
      <c r="E92" s="29" t="s">
        <v>1363</v>
      </c>
    </row>
    <row r="93" spans="1:16" ht="12.75">
      <c r="A93" s="19" t="s">
        <v>35</v>
      </c>
      <c s="23" t="s">
        <v>204</v>
      </c>
      <c s="23" t="s">
        <v>1377</v>
      </c>
      <c s="19" t="s">
        <v>19</v>
      </c>
      <c s="24" t="s">
        <v>1378</v>
      </c>
      <c s="25" t="s">
        <v>39</v>
      </c>
      <c s="26">
        <v>1</v>
      </c>
      <c s="27">
        <v>0</v>
      </c>
      <c s="27">
        <f>ROUND(ROUND(H93,2)*ROUND(G93,3),2)</f>
      </c>
      <c r="O93">
        <f>(I93*21)/100</f>
      </c>
      <c t="s">
        <v>13</v>
      </c>
    </row>
    <row r="94" spans="1:5" ht="12.75">
      <c r="A94" s="28" t="s">
        <v>40</v>
      </c>
      <c r="E94" s="29" t="s">
        <v>1349</v>
      </c>
    </row>
    <row r="95" spans="1:5" ht="38.25">
      <c r="A95" s="30" t="s">
        <v>42</v>
      </c>
      <c r="E95" s="31" t="s">
        <v>1379</v>
      </c>
    </row>
    <row r="96" spans="1:5" ht="25.5">
      <c r="A96" t="s">
        <v>43</v>
      </c>
      <c r="E96" s="29" t="s">
        <v>1368</v>
      </c>
    </row>
    <row r="97" spans="1:16" ht="12.75">
      <c r="A97" s="19" t="s">
        <v>35</v>
      </c>
      <c s="23" t="s">
        <v>210</v>
      </c>
      <c s="23" t="s">
        <v>1377</v>
      </c>
      <c s="19" t="s">
        <v>13</v>
      </c>
      <c s="24" t="s">
        <v>1378</v>
      </c>
      <c s="25" t="s">
        <v>39</v>
      </c>
      <c s="26">
        <v>1</v>
      </c>
      <c s="27">
        <v>0</v>
      </c>
      <c s="27">
        <f>ROUND(ROUND(H97,2)*ROUND(G97,3),2)</f>
      </c>
      <c r="O97">
        <f>(I97*21)/100</f>
      </c>
      <c t="s">
        <v>13</v>
      </c>
    </row>
    <row r="98" spans="1:5" ht="12.75">
      <c r="A98" s="28" t="s">
        <v>40</v>
      </c>
      <c r="E98" s="29" t="s">
        <v>1373</v>
      </c>
    </row>
    <row r="99" spans="1:5" ht="12.75">
      <c r="A99" s="30" t="s">
        <v>42</v>
      </c>
      <c r="E99" s="31" t="s">
        <v>1380</v>
      </c>
    </row>
    <row r="100" spans="1:5" ht="25.5">
      <c r="A100" t="s">
        <v>43</v>
      </c>
      <c r="E100" s="29" t="s">
        <v>1368</v>
      </c>
    </row>
    <row r="101" spans="1:16" ht="12.75">
      <c r="A101" s="19" t="s">
        <v>35</v>
      </c>
      <c s="23" t="s">
        <v>215</v>
      </c>
      <c s="23" t="s">
        <v>1381</v>
      </c>
      <c s="19" t="s">
        <v>37</v>
      </c>
      <c s="24" t="s">
        <v>1382</v>
      </c>
      <c s="25" t="s">
        <v>68</v>
      </c>
      <c s="26">
        <v>2</v>
      </c>
      <c s="27">
        <v>0</v>
      </c>
      <c s="27">
        <f>ROUND(ROUND(H101,2)*ROUND(G101,3),2)</f>
      </c>
      <c r="O101">
        <f>(I101*21)/100</f>
      </c>
      <c t="s">
        <v>13</v>
      </c>
    </row>
    <row r="102" spans="1:5" ht="12.75">
      <c r="A102" s="28" t="s">
        <v>40</v>
      </c>
      <c r="E102" s="29" t="s">
        <v>1383</v>
      </c>
    </row>
    <row r="103" spans="1:5" ht="12.75">
      <c r="A103" s="30" t="s">
        <v>42</v>
      </c>
      <c r="E103" s="31" t="s">
        <v>914</v>
      </c>
    </row>
    <row r="104" spans="1:5" ht="76.5">
      <c r="A104" t="s">
        <v>43</v>
      </c>
      <c r="E104" s="29" t="s">
        <v>1360</v>
      </c>
    </row>
    <row r="105" spans="1:16" ht="12.75">
      <c r="A105" s="19" t="s">
        <v>35</v>
      </c>
      <c s="23" t="s">
        <v>220</v>
      </c>
      <c s="23" t="s">
        <v>1384</v>
      </c>
      <c s="19" t="s">
        <v>37</v>
      </c>
      <c s="24" t="s">
        <v>1385</v>
      </c>
      <c s="25" t="s">
        <v>68</v>
      </c>
      <c s="26">
        <v>2</v>
      </c>
      <c s="27">
        <v>0</v>
      </c>
      <c s="27">
        <f>ROUND(ROUND(H105,2)*ROUND(G105,3),2)</f>
      </c>
      <c r="O105">
        <f>(I105*21)/100</f>
      </c>
      <c t="s">
        <v>13</v>
      </c>
    </row>
    <row r="106" spans="1:5" ht="12.75">
      <c r="A106" s="28" t="s">
        <v>40</v>
      </c>
      <c r="E106" s="29" t="s">
        <v>37</v>
      </c>
    </row>
    <row r="107" spans="1:5" ht="12.75">
      <c r="A107" s="30" t="s">
        <v>42</v>
      </c>
      <c r="E107" s="31" t="s">
        <v>914</v>
      </c>
    </row>
    <row r="108" spans="1:5" ht="25.5">
      <c r="A108" t="s">
        <v>43</v>
      </c>
      <c r="E108" s="29" t="s">
        <v>1363</v>
      </c>
    </row>
    <row r="109" spans="1:16" ht="12.75">
      <c r="A109" s="19" t="s">
        <v>35</v>
      </c>
      <c s="23" t="s">
        <v>225</v>
      </c>
      <c s="23" t="s">
        <v>1386</v>
      </c>
      <c s="19" t="s">
        <v>37</v>
      </c>
      <c s="24" t="s">
        <v>1387</v>
      </c>
      <c s="25" t="s">
        <v>39</v>
      </c>
      <c s="26">
        <v>1</v>
      </c>
      <c s="27">
        <v>0</v>
      </c>
      <c s="27">
        <f>ROUND(ROUND(H109,2)*ROUND(G109,3),2)</f>
      </c>
      <c r="O109">
        <f>(I109*21)/100</f>
      </c>
      <c t="s">
        <v>13</v>
      </c>
    </row>
    <row r="110" spans="1:5" ht="38.25">
      <c r="A110" s="28" t="s">
        <v>40</v>
      </c>
      <c r="E110" s="29" t="s">
        <v>1388</v>
      </c>
    </row>
    <row r="111" spans="1:5" ht="12.75">
      <c r="A111" s="30" t="s">
        <v>42</v>
      </c>
      <c r="E111" s="31" t="s">
        <v>1367</v>
      </c>
    </row>
    <row r="112" spans="1:5" ht="25.5">
      <c r="A112" t="s">
        <v>43</v>
      </c>
      <c r="E112" s="29" t="s">
        <v>1368</v>
      </c>
    </row>
    <row r="113" spans="1:16" ht="12.75">
      <c r="A113" s="19" t="s">
        <v>35</v>
      </c>
      <c s="23" t="s">
        <v>227</v>
      </c>
      <c s="23" t="s">
        <v>1389</v>
      </c>
      <c s="19" t="s">
        <v>19</v>
      </c>
      <c s="24" t="s">
        <v>1390</v>
      </c>
      <c s="25" t="s">
        <v>68</v>
      </c>
      <c s="26">
        <v>10</v>
      </c>
      <c s="27">
        <v>0</v>
      </c>
      <c s="27">
        <f>ROUND(ROUND(H113,2)*ROUND(G113,3),2)</f>
      </c>
      <c r="O113">
        <f>(I113*21)/100</f>
      </c>
      <c t="s">
        <v>13</v>
      </c>
    </row>
    <row r="114" spans="1:5" ht="51">
      <c r="A114" s="28" t="s">
        <v>40</v>
      </c>
      <c r="E114" s="29" t="s">
        <v>1371</v>
      </c>
    </row>
    <row r="115" spans="1:5" ht="51">
      <c r="A115" s="30" t="s">
        <v>42</v>
      </c>
      <c r="E115" s="31" t="s">
        <v>1372</v>
      </c>
    </row>
    <row r="116" spans="1:5" ht="63.75">
      <c r="A116" t="s">
        <v>43</v>
      </c>
      <c r="E116" s="29" t="s">
        <v>1391</v>
      </c>
    </row>
    <row r="117" spans="1:16" ht="12.75">
      <c r="A117" s="19" t="s">
        <v>35</v>
      </c>
      <c s="23" t="s">
        <v>233</v>
      </c>
      <c s="23" t="s">
        <v>1389</v>
      </c>
      <c s="19" t="s">
        <v>13</v>
      </c>
      <c s="24" t="s">
        <v>1390</v>
      </c>
      <c s="25" t="s">
        <v>68</v>
      </c>
      <c s="26">
        <v>28</v>
      </c>
      <c s="27">
        <v>0</v>
      </c>
      <c s="27">
        <f>ROUND(ROUND(H117,2)*ROUND(G117,3),2)</f>
      </c>
      <c r="O117">
        <f>(I117*21)/100</f>
      </c>
      <c t="s">
        <v>13</v>
      </c>
    </row>
    <row r="118" spans="1:5" ht="12.75">
      <c r="A118" s="28" t="s">
        <v>40</v>
      </c>
      <c r="E118" s="29" t="s">
        <v>1373</v>
      </c>
    </row>
    <row r="119" spans="1:5" ht="12.75">
      <c r="A119" s="30" t="s">
        <v>42</v>
      </c>
      <c r="E119" s="31" t="s">
        <v>1374</v>
      </c>
    </row>
    <row r="120" spans="1:5" ht="63.75">
      <c r="A120" t="s">
        <v>43</v>
      </c>
      <c r="E120" s="29" t="s">
        <v>1391</v>
      </c>
    </row>
    <row r="121" spans="1:16" ht="12.75">
      <c r="A121" s="19" t="s">
        <v>35</v>
      </c>
      <c s="23" t="s">
        <v>239</v>
      </c>
      <c s="23" t="s">
        <v>1392</v>
      </c>
      <c s="19" t="s">
        <v>19</v>
      </c>
      <c s="24" t="s">
        <v>1393</v>
      </c>
      <c s="25" t="s">
        <v>68</v>
      </c>
      <c s="26">
        <v>10</v>
      </c>
      <c s="27">
        <v>0</v>
      </c>
      <c s="27">
        <f>ROUND(ROUND(H121,2)*ROUND(G121,3),2)</f>
      </c>
      <c r="O121">
        <f>(I121*21)/100</f>
      </c>
      <c t="s">
        <v>13</v>
      </c>
    </row>
    <row r="122" spans="1:5" ht="12.75">
      <c r="A122" s="28" t="s">
        <v>40</v>
      </c>
      <c r="E122" s="29" t="s">
        <v>37</v>
      </c>
    </row>
    <row r="123" spans="1:5" ht="51">
      <c r="A123" s="30" t="s">
        <v>42</v>
      </c>
      <c r="E123" s="31" t="s">
        <v>1372</v>
      </c>
    </row>
    <row r="124" spans="1:5" ht="25.5">
      <c r="A124" t="s">
        <v>43</v>
      </c>
      <c r="E124" s="29" t="s">
        <v>1363</v>
      </c>
    </row>
    <row r="125" spans="1:16" ht="12.75">
      <c r="A125" s="19" t="s">
        <v>35</v>
      </c>
      <c s="23" t="s">
        <v>245</v>
      </c>
      <c s="23" t="s">
        <v>1392</v>
      </c>
      <c s="19" t="s">
        <v>13</v>
      </c>
      <c s="24" t="s">
        <v>1393</v>
      </c>
      <c s="25" t="s">
        <v>68</v>
      </c>
      <c s="26">
        <v>28</v>
      </c>
      <c s="27">
        <v>0</v>
      </c>
      <c s="27">
        <f>ROUND(ROUND(H125,2)*ROUND(G125,3),2)</f>
      </c>
      <c r="O125">
        <f>(I125*21)/100</f>
      </c>
      <c t="s">
        <v>13</v>
      </c>
    </row>
    <row r="126" spans="1:5" ht="12.75">
      <c r="A126" s="28" t="s">
        <v>40</v>
      </c>
      <c r="E126" s="29" t="s">
        <v>1373</v>
      </c>
    </row>
    <row r="127" spans="1:5" ht="12.75">
      <c r="A127" s="30" t="s">
        <v>42</v>
      </c>
      <c r="E127" s="31" t="s">
        <v>1374</v>
      </c>
    </row>
    <row r="128" spans="1:5" ht="25.5">
      <c r="A128" t="s">
        <v>43</v>
      </c>
      <c r="E128" s="29" t="s">
        <v>1363</v>
      </c>
    </row>
    <row r="129" spans="1:16" ht="12.75">
      <c r="A129" s="19" t="s">
        <v>35</v>
      </c>
      <c s="23" t="s">
        <v>251</v>
      </c>
      <c s="23" t="s">
        <v>1394</v>
      </c>
      <c s="19" t="s">
        <v>19</v>
      </c>
      <c s="24" t="s">
        <v>1395</v>
      </c>
      <c s="25" t="s">
        <v>39</v>
      </c>
      <c s="26">
        <v>1</v>
      </c>
      <c s="27">
        <v>0</v>
      </c>
      <c s="27">
        <f>ROUND(ROUND(H129,2)*ROUND(G129,3),2)</f>
      </c>
      <c r="O129">
        <f>(I129*21)/100</f>
      </c>
      <c t="s">
        <v>13</v>
      </c>
    </row>
    <row r="130" spans="1:5" ht="12.75">
      <c r="A130" s="28" t="s">
        <v>40</v>
      </c>
      <c r="E130" s="29" t="s">
        <v>1349</v>
      </c>
    </row>
    <row r="131" spans="1:5" ht="38.25">
      <c r="A131" s="30" t="s">
        <v>42</v>
      </c>
      <c r="E131" s="31" t="s">
        <v>1379</v>
      </c>
    </row>
    <row r="132" spans="1:5" ht="25.5">
      <c r="A132" t="s">
        <v>43</v>
      </c>
      <c r="E132" s="29" t="s">
        <v>1368</v>
      </c>
    </row>
    <row r="133" spans="1:16" ht="12.75">
      <c r="A133" s="19" t="s">
        <v>35</v>
      </c>
      <c s="23" t="s">
        <v>254</v>
      </c>
      <c s="23" t="s">
        <v>1394</v>
      </c>
      <c s="19" t="s">
        <v>13</v>
      </c>
      <c s="24" t="s">
        <v>1395</v>
      </c>
      <c s="25" t="s">
        <v>39</v>
      </c>
      <c s="26">
        <v>1</v>
      </c>
      <c s="27">
        <v>0</v>
      </c>
      <c s="27">
        <f>ROUND(ROUND(H133,2)*ROUND(G133,3),2)</f>
      </c>
      <c r="O133">
        <f>(I133*21)/100</f>
      </c>
      <c t="s">
        <v>13</v>
      </c>
    </row>
    <row r="134" spans="1:5" ht="12.75">
      <c r="A134" s="28" t="s">
        <v>40</v>
      </c>
      <c r="E134" s="29" t="s">
        <v>1373</v>
      </c>
    </row>
    <row r="135" spans="1:5" ht="12.75">
      <c r="A135" s="30" t="s">
        <v>42</v>
      </c>
      <c r="E135" s="31" t="s">
        <v>1380</v>
      </c>
    </row>
    <row r="136" spans="1:5" ht="25.5">
      <c r="A136" t="s">
        <v>43</v>
      </c>
      <c r="E136" s="29" t="s">
        <v>1368</v>
      </c>
    </row>
    <row r="137" spans="1:16" ht="12.75">
      <c r="A137" s="19" t="s">
        <v>35</v>
      </c>
      <c s="23" t="s">
        <v>260</v>
      </c>
      <c s="23" t="s">
        <v>1396</v>
      </c>
      <c s="19" t="s">
        <v>37</v>
      </c>
      <c s="24" t="s">
        <v>1397</v>
      </c>
      <c s="25" t="s">
        <v>68</v>
      </c>
      <c s="26">
        <v>50</v>
      </c>
      <c s="27">
        <v>0</v>
      </c>
      <c s="27">
        <f>ROUND(ROUND(H137,2)*ROUND(G137,3),2)</f>
      </c>
      <c r="O137">
        <f>(I137*21)/100</f>
      </c>
      <c t="s">
        <v>13</v>
      </c>
    </row>
    <row r="138" spans="1:5" ht="25.5">
      <c r="A138" s="28" t="s">
        <v>40</v>
      </c>
      <c r="E138" s="29" t="s">
        <v>1398</v>
      </c>
    </row>
    <row r="139" spans="1:5" ht="12.75">
      <c r="A139" s="30" t="s">
        <v>42</v>
      </c>
      <c r="E139" s="31" t="s">
        <v>510</v>
      </c>
    </row>
    <row r="140" spans="1:5" ht="63.75">
      <c r="A140" t="s">
        <v>43</v>
      </c>
      <c r="E140" s="29" t="s">
        <v>1391</v>
      </c>
    </row>
    <row r="141" spans="1:16" ht="12.75">
      <c r="A141" s="19" t="s">
        <v>35</v>
      </c>
      <c s="23" t="s">
        <v>267</v>
      </c>
      <c s="23" t="s">
        <v>1399</v>
      </c>
      <c s="19" t="s">
        <v>37</v>
      </c>
      <c s="24" t="s">
        <v>1400</v>
      </c>
      <c s="25" t="s">
        <v>68</v>
      </c>
      <c s="26">
        <v>50</v>
      </c>
      <c s="27">
        <v>0</v>
      </c>
      <c s="27">
        <f>ROUND(ROUND(H141,2)*ROUND(G141,3),2)</f>
      </c>
      <c r="O141">
        <f>(I141*21)/100</f>
      </c>
      <c t="s">
        <v>13</v>
      </c>
    </row>
    <row r="142" spans="1:5" ht="12.75">
      <c r="A142" s="28" t="s">
        <v>40</v>
      </c>
      <c r="E142" s="29" t="s">
        <v>37</v>
      </c>
    </row>
    <row r="143" spans="1:5" ht="12.75">
      <c r="A143" s="30" t="s">
        <v>42</v>
      </c>
      <c r="E143" s="31" t="s">
        <v>510</v>
      </c>
    </row>
    <row r="144" spans="1:5" ht="25.5">
      <c r="A144" t="s">
        <v>43</v>
      </c>
      <c r="E144" s="29" t="s">
        <v>1363</v>
      </c>
    </row>
    <row r="145" spans="1:16" ht="12.75">
      <c r="A145" s="19" t="s">
        <v>35</v>
      </c>
      <c s="23" t="s">
        <v>273</v>
      </c>
      <c s="23" t="s">
        <v>1401</v>
      </c>
      <c s="19" t="s">
        <v>37</v>
      </c>
      <c s="24" t="s">
        <v>1402</v>
      </c>
      <c s="25" t="s">
        <v>39</v>
      </c>
      <c s="26">
        <v>1</v>
      </c>
      <c s="27">
        <v>0</v>
      </c>
      <c s="27">
        <f>ROUND(ROUND(H145,2)*ROUND(G145,3),2)</f>
      </c>
      <c r="O145">
        <f>(I145*21)/100</f>
      </c>
      <c t="s">
        <v>13</v>
      </c>
    </row>
    <row r="146" spans="1:5" ht="51">
      <c r="A146" s="28" t="s">
        <v>40</v>
      </c>
      <c r="E146" s="29" t="s">
        <v>1341</v>
      </c>
    </row>
    <row r="147" spans="1:5" ht="12.75">
      <c r="A147" s="30" t="s">
        <v>42</v>
      </c>
      <c r="E147" s="31" t="s">
        <v>1403</v>
      </c>
    </row>
    <row r="148" spans="1:5" ht="25.5">
      <c r="A148" t="s">
        <v>43</v>
      </c>
      <c r="E148" s="29" t="s">
        <v>1368</v>
      </c>
    </row>
    <row r="149" spans="1:16" ht="12.75">
      <c r="A149" s="19" t="s">
        <v>35</v>
      </c>
      <c s="23" t="s">
        <v>278</v>
      </c>
      <c s="23" t="s">
        <v>1404</v>
      </c>
      <c s="19" t="s">
        <v>37</v>
      </c>
      <c s="24" t="s">
        <v>1405</v>
      </c>
      <c s="25" t="s">
        <v>159</v>
      </c>
      <c s="26">
        <v>120</v>
      </c>
      <c s="27">
        <v>0</v>
      </c>
      <c s="27">
        <f>ROUND(ROUND(H149,2)*ROUND(G149,3),2)</f>
      </c>
      <c r="O149">
        <f>(I149*21)/100</f>
      </c>
      <c t="s">
        <v>13</v>
      </c>
    </row>
    <row r="150" spans="1:5" ht="25.5">
      <c r="A150" s="28" t="s">
        <v>40</v>
      </c>
      <c r="E150" s="29" t="s">
        <v>1359</v>
      </c>
    </row>
    <row r="151" spans="1:5" ht="12.75">
      <c r="A151" s="30" t="s">
        <v>42</v>
      </c>
      <c r="E151" s="31" t="s">
        <v>1406</v>
      </c>
    </row>
    <row r="152" spans="1:5" ht="63.75">
      <c r="A152" t="s">
        <v>43</v>
      </c>
      <c r="E152" s="29" t="s">
        <v>1391</v>
      </c>
    </row>
    <row r="153" spans="1:16" ht="12.75">
      <c r="A153" s="19" t="s">
        <v>35</v>
      </c>
      <c s="23" t="s">
        <v>284</v>
      </c>
      <c s="23" t="s">
        <v>1407</v>
      </c>
      <c s="19" t="s">
        <v>37</v>
      </c>
      <c s="24" t="s">
        <v>1408</v>
      </c>
      <c s="25" t="s">
        <v>159</v>
      </c>
      <c s="26">
        <v>120</v>
      </c>
      <c s="27">
        <v>0</v>
      </c>
      <c s="27">
        <f>ROUND(ROUND(H153,2)*ROUND(G153,3),2)</f>
      </c>
      <c r="O153">
        <f>(I153*21)/100</f>
      </c>
      <c t="s">
        <v>13</v>
      </c>
    </row>
    <row r="154" spans="1:5" ht="12.75">
      <c r="A154" s="28" t="s">
        <v>40</v>
      </c>
      <c r="E154" s="29" t="s">
        <v>37</v>
      </c>
    </row>
    <row r="155" spans="1:5" ht="12.75">
      <c r="A155" s="30" t="s">
        <v>42</v>
      </c>
      <c r="E155" s="31" t="s">
        <v>1406</v>
      </c>
    </row>
    <row r="156" spans="1:5" ht="25.5">
      <c r="A156" t="s">
        <v>43</v>
      </c>
      <c r="E156" s="29" t="s">
        <v>1363</v>
      </c>
    </row>
    <row r="157" spans="1:16" ht="12.75">
      <c r="A157" s="19" t="s">
        <v>35</v>
      </c>
      <c s="23" t="s">
        <v>290</v>
      </c>
      <c s="23" t="s">
        <v>1409</v>
      </c>
      <c s="19" t="s">
        <v>37</v>
      </c>
      <c s="24" t="s">
        <v>1410</v>
      </c>
      <c s="25" t="s">
        <v>39</v>
      </c>
      <c s="26">
        <v>1</v>
      </c>
      <c s="27">
        <v>0</v>
      </c>
      <c s="27">
        <f>ROUND(ROUND(H157,2)*ROUND(G157,3),2)</f>
      </c>
      <c r="O157">
        <f>(I157*21)/100</f>
      </c>
      <c t="s">
        <v>13</v>
      </c>
    </row>
    <row r="158" spans="1:5" ht="38.25">
      <c r="A158" s="28" t="s">
        <v>40</v>
      </c>
      <c r="E158" s="29" t="s">
        <v>1366</v>
      </c>
    </row>
    <row r="159" spans="1:5" ht="12.75">
      <c r="A159" s="30" t="s">
        <v>42</v>
      </c>
      <c r="E159" s="31" t="s">
        <v>1411</v>
      </c>
    </row>
    <row r="160" spans="1:5" ht="25.5">
      <c r="A160" t="s">
        <v>43</v>
      </c>
      <c r="E160" s="29" t="s">
        <v>1412</v>
      </c>
    </row>
    <row r="161" spans="1:16" ht="25.5">
      <c r="A161" s="19" t="s">
        <v>35</v>
      </c>
      <c s="23" t="s">
        <v>296</v>
      </c>
      <c s="23" t="s">
        <v>1413</v>
      </c>
      <c s="19" t="s">
        <v>19</v>
      </c>
      <c s="24" t="s">
        <v>1414</v>
      </c>
      <c s="25" t="s">
        <v>68</v>
      </c>
      <c s="26">
        <v>242</v>
      </c>
      <c s="27">
        <v>0</v>
      </c>
      <c s="27">
        <f>ROUND(ROUND(H161,2)*ROUND(G161,3),2)</f>
      </c>
      <c r="O161">
        <f>(I161*21)/100</f>
      </c>
      <c t="s">
        <v>13</v>
      </c>
    </row>
    <row r="162" spans="1:5" ht="12.75">
      <c r="A162" s="28" t="s">
        <v>40</v>
      </c>
      <c r="E162" s="29" t="s">
        <v>1415</v>
      </c>
    </row>
    <row r="163" spans="1:5" ht="12.75">
      <c r="A163" s="30" t="s">
        <v>42</v>
      </c>
      <c r="E163" s="31" t="s">
        <v>1416</v>
      </c>
    </row>
    <row r="164" spans="1:5" ht="63.75">
      <c r="A164" t="s">
        <v>43</v>
      </c>
      <c r="E164" s="29" t="s">
        <v>1391</v>
      </c>
    </row>
    <row r="165" spans="1:16" ht="25.5">
      <c r="A165" s="19" t="s">
        <v>35</v>
      </c>
      <c s="23" t="s">
        <v>299</v>
      </c>
      <c s="23" t="s">
        <v>1413</v>
      </c>
      <c s="19" t="s">
        <v>13</v>
      </c>
      <c s="24" t="s">
        <v>1414</v>
      </c>
      <c s="25" t="s">
        <v>68</v>
      </c>
      <c s="26">
        <v>4</v>
      </c>
      <c s="27">
        <v>0</v>
      </c>
      <c s="27">
        <f>ROUND(ROUND(H165,2)*ROUND(G165,3),2)</f>
      </c>
      <c r="O165">
        <f>(I165*21)/100</f>
      </c>
      <c t="s">
        <v>13</v>
      </c>
    </row>
    <row r="166" spans="1:5" ht="12.75">
      <c r="A166" s="28" t="s">
        <v>40</v>
      </c>
      <c r="E166" s="29" t="s">
        <v>1417</v>
      </c>
    </row>
    <row r="167" spans="1:5" ht="12.75">
      <c r="A167" s="30" t="s">
        <v>42</v>
      </c>
      <c r="E167" s="31" t="s">
        <v>1170</v>
      </c>
    </row>
    <row r="168" spans="1:5" ht="63.75">
      <c r="A168" t="s">
        <v>43</v>
      </c>
      <c r="E168" s="29" t="s">
        <v>1391</v>
      </c>
    </row>
    <row r="169" spans="1:16" ht="12.75">
      <c r="A169" s="19" t="s">
        <v>35</v>
      </c>
      <c s="23" t="s">
        <v>303</v>
      </c>
      <c s="23" t="s">
        <v>1418</v>
      </c>
      <c s="19" t="s">
        <v>19</v>
      </c>
      <c s="24" t="s">
        <v>1419</v>
      </c>
      <c s="25" t="s">
        <v>68</v>
      </c>
      <c s="26">
        <v>242</v>
      </c>
      <c s="27">
        <v>0</v>
      </c>
      <c s="27">
        <f>ROUND(ROUND(H169,2)*ROUND(G169,3),2)</f>
      </c>
      <c r="O169">
        <f>(I169*21)/100</f>
      </c>
      <c t="s">
        <v>13</v>
      </c>
    </row>
    <row r="170" spans="1:5" ht="12.75">
      <c r="A170" s="28" t="s">
        <v>40</v>
      </c>
      <c r="E170" s="29" t="s">
        <v>37</v>
      </c>
    </row>
    <row r="171" spans="1:5" ht="12.75">
      <c r="A171" s="30" t="s">
        <v>42</v>
      </c>
      <c r="E171" s="31" t="s">
        <v>1416</v>
      </c>
    </row>
    <row r="172" spans="1:5" ht="25.5">
      <c r="A172" t="s">
        <v>43</v>
      </c>
      <c r="E172" s="29" t="s">
        <v>1363</v>
      </c>
    </row>
    <row r="173" spans="1:16" ht="12.75">
      <c r="A173" s="19" t="s">
        <v>35</v>
      </c>
      <c s="23" t="s">
        <v>309</v>
      </c>
      <c s="23" t="s">
        <v>1418</v>
      </c>
      <c s="19" t="s">
        <v>13</v>
      </c>
      <c s="24" t="s">
        <v>1419</v>
      </c>
      <c s="25" t="s">
        <v>68</v>
      </c>
      <c s="26">
        <v>4</v>
      </c>
      <c s="27">
        <v>0</v>
      </c>
      <c s="27">
        <f>ROUND(ROUND(H173,2)*ROUND(G173,3),2)</f>
      </c>
      <c r="O173">
        <f>(I173*21)/100</f>
      </c>
      <c t="s">
        <v>13</v>
      </c>
    </row>
    <row r="174" spans="1:5" ht="12.75">
      <c r="A174" s="28" t="s">
        <v>40</v>
      </c>
      <c r="E174" s="29" t="s">
        <v>1417</v>
      </c>
    </row>
    <row r="175" spans="1:5" ht="12.75">
      <c r="A175" s="30" t="s">
        <v>42</v>
      </c>
      <c r="E175" s="31" t="s">
        <v>1170</v>
      </c>
    </row>
    <row r="176" spans="1:5" ht="25.5">
      <c r="A176" t="s">
        <v>43</v>
      </c>
      <c r="E176" s="29" t="s">
        <v>1363</v>
      </c>
    </row>
    <row r="177" spans="1:16" ht="12.75">
      <c r="A177" s="19" t="s">
        <v>35</v>
      </c>
      <c s="23" t="s">
        <v>316</v>
      </c>
      <c s="23" t="s">
        <v>1420</v>
      </c>
      <c s="19" t="s">
        <v>19</v>
      </c>
      <c s="24" t="s">
        <v>1421</v>
      </c>
      <c s="25" t="s">
        <v>39</v>
      </c>
      <c s="26">
        <v>1</v>
      </c>
      <c s="27">
        <v>0</v>
      </c>
      <c s="27">
        <f>ROUND(ROUND(H177,2)*ROUND(G177,3),2)</f>
      </c>
      <c r="O177">
        <f>(I177*21)/100</f>
      </c>
      <c t="s">
        <v>13</v>
      </c>
    </row>
    <row r="178" spans="1:5" ht="12.75">
      <c r="A178" s="28" t="s">
        <v>40</v>
      </c>
      <c r="E178" s="29" t="s">
        <v>1349</v>
      </c>
    </row>
    <row r="179" spans="1:5" ht="63.75">
      <c r="A179" s="30" t="s">
        <v>42</v>
      </c>
      <c r="E179" s="31" t="s">
        <v>1422</v>
      </c>
    </row>
    <row r="180" spans="1:5" ht="25.5">
      <c r="A180" t="s">
        <v>43</v>
      </c>
      <c r="E180" s="29" t="s">
        <v>1368</v>
      </c>
    </row>
    <row r="181" spans="1:16" ht="12.75">
      <c r="A181" s="19" t="s">
        <v>35</v>
      </c>
      <c s="23" t="s">
        <v>322</v>
      </c>
      <c s="23" t="s">
        <v>1420</v>
      </c>
      <c s="19" t="s">
        <v>13</v>
      </c>
      <c s="24" t="s">
        <v>1421</v>
      </c>
      <c s="25" t="s">
        <v>39</v>
      </c>
      <c s="26">
        <v>1</v>
      </c>
      <c s="27">
        <v>0</v>
      </c>
      <c s="27">
        <f>ROUND(ROUND(H181,2)*ROUND(G181,3),2)</f>
      </c>
      <c r="O181">
        <f>(I181*21)/100</f>
      </c>
      <c t="s">
        <v>13</v>
      </c>
    </row>
    <row r="182" spans="1:5" ht="12.75">
      <c r="A182" s="28" t="s">
        <v>40</v>
      </c>
      <c r="E182" s="29" t="s">
        <v>1423</v>
      </c>
    </row>
    <row r="183" spans="1:5" ht="12.75">
      <c r="A183" s="30" t="s">
        <v>42</v>
      </c>
      <c r="E183" s="31" t="s">
        <v>1380</v>
      </c>
    </row>
    <row r="184" spans="1:5" ht="25.5">
      <c r="A184" t="s">
        <v>43</v>
      </c>
      <c r="E184" s="29" t="s">
        <v>1368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0+O8+O29+O74+O91+O120+O145+O154+O159+O188+O193</f>
      </c>
      <c t="s">
        <v>12</v>
      </c>
    </row>
    <row r="3" spans="1:16" ht="15" customHeight="1">
      <c r="A3" t="s">
        <v>1</v>
      </c>
      <c s="8" t="s">
        <v>4</v>
      </c>
      <c s="9" t="s">
        <v>5</v>
      </c>
      <c s="1"/>
      <c s="10" t="s">
        <v>6</v>
      </c>
      <c s="1"/>
      <c s="4"/>
      <c s="3" t="s">
        <v>1424</v>
      </c>
      <c s="32">
        <f>0+I8+I29+I74+I91+I120+I145+I154+I159+I188+I193</f>
      </c>
      <c r="O3" t="s">
        <v>9</v>
      </c>
      <c t="s">
        <v>13</v>
      </c>
    </row>
    <row r="4" spans="1:16" ht="15" customHeight="1">
      <c r="A4" t="s">
        <v>7</v>
      </c>
      <c s="12" t="s">
        <v>8</v>
      </c>
      <c s="13" t="s">
        <v>1424</v>
      </c>
      <c s="5"/>
      <c s="14" t="s">
        <v>1425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106</v>
      </c>
      <c s="19" t="s">
        <v>19</v>
      </c>
      <c s="24" t="s">
        <v>107</v>
      </c>
      <c s="25" t="s">
        <v>108</v>
      </c>
      <c s="26">
        <v>137.52</v>
      </c>
      <c s="27">
        <v>0</v>
      </c>
      <c s="27">
        <f>ROUND(ROUND(H9,2)*ROUND(G9,3),2)</f>
      </c>
      <c r="O9">
        <f>(I9*21)/100</f>
      </c>
      <c t="s">
        <v>13</v>
      </c>
    </row>
    <row r="10" spans="1:5" ht="12.75">
      <c r="A10" s="28" t="s">
        <v>40</v>
      </c>
      <c r="E10" s="29" t="s">
        <v>1426</v>
      </c>
    </row>
    <row r="11" spans="1:5" ht="12.75">
      <c r="A11" s="30" t="s">
        <v>42</v>
      </c>
      <c r="E11" s="31" t="s">
        <v>1427</v>
      </c>
    </row>
    <row r="12" spans="1:5" ht="25.5">
      <c r="A12" t="s">
        <v>43</v>
      </c>
      <c r="E12" s="29" t="s">
        <v>111</v>
      </c>
    </row>
    <row r="13" spans="1:16" ht="12.75">
      <c r="A13" s="19" t="s">
        <v>35</v>
      </c>
      <c s="23" t="s">
        <v>13</v>
      </c>
      <c s="23" t="s">
        <v>106</v>
      </c>
      <c s="19" t="s">
        <v>13</v>
      </c>
      <c s="24" t="s">
        <v>107</v>
      </c>
      <c s="25" t="s">
        <v>108</v>
      </c>
      <c s="26">
        <v>48</v>
      </c>
      <c s="27">
        <v>0</v>
      </c>
      <c s="27">
        <f>ROUND(ROUND(H13,2)*ROUND(G13,3),2)</f>
      </c>
      <c r="O13">
        <f>(I13*21)/100</f>
      </c>
      <c t="s">
        <v>13</v>
      </c>
    </row>
    <row r="14" spans="1:5" ht="12.75">
      <c r="A14" s="28" t="s">
        <v>40</v>
      </c>
      <c r="E14" s="29" t="s">
        <v>1428</v>
      </c>
    </row>
    <row r="15" spans="1:5" ht="12.75">
      <c r="A15" s="30" t="s">
        <v>42</v>
      </c>
      <c r="E15" s="31" t="s">
        <v>1429</v>
      </c>
    </row>
    <row r="16" spans="1:5" ht="25.5">
      <c r="A16" t="s">
        <v>43</v>
      </c>
      <c r="E16" s="29" t="s">
        <v>111</v>
      </c>
    </row>
    <row r="17" spans="1:16" ht="12.75">
      <c r="A17" s="19" t="s">
        <v>35</v>
      </c>
      <c s="23" t="s">
        <v>12</v>
      </c>
      <c s="23" t="s">
        <v>106</v>
      </c>
      <c s="19" t="s">
        <v>12</v>
      </c>
      <c s="24" t="s">
        <v>107</v>
      </c>
      <c s="25" t="s">
        <v>108</v>
      </c>
      <c s="26">
        <v>29.686</v>
      </c>
      <c s="27">
        <v>0</v>
      </c>
      <c s="27">
        <f>ROUND(ROUND(H17,2)*ROUND(G17,3),2)</f>
      </c>
      <c r="O17">
        <f>(I17*21)/100</f>
      </c>
      <c t="s">
        <v>13</v>
      </c>
    </row>
    <row r="18" spans="1:5" ht="12.75">
      <c r="A18" s="28" t="s">
        <v>40</v>
      </c>
      <c r="E18" s="29" t="s">
        <v>1430</v>
      </c>
    </row>
    <row r="19" spans="1:5" ht="12.75">
      <c r="A19" s="30" t="s">
        <v>42</v>
      </c>
      <c r="E19" s="31" t="s">
        <v>1431</v>
      </c>
    </row>
    <row r="20" spans="1:5" ht="25.5">
      <c r="A20" t="s">
        <v>43</v>
      </c>
      <c r="E20" s="29" t="s">
        <v>111</v>
      </c>
    </row>
    <row r="21" spans="1:16" ht="12.75">
      <c r="A21" s="19" t="s">
        <v>35</v>
      </c>
      <c s="23" t="s">
        <v>23</v>
      </c>
      <c s="23" t="s">
        <v>106</v>
      </c>
      <c s="19" t="s">
        <v>23</v>
      </c>
      <c s="24" t="s">
        <v>107</v>
      </c>
      <c s="25" t="s">
        <v>108</v>
      </c>
      <c s="26">
        <v>46.25</v>
      </c>
      <c s="27">
        <v>0</v>
      </c>
      <c s="27">
        <f>ROUND(ROUND(H21,2)*ROUND(G21,3),2)</f>
      </c>
      <c r="O21">
        <f>(I21*21)/100</f>
      </c>
      <c t="s">
        <v>13</v>
      </c>
    </row>
    <row r="22" spans="1:5" ht="12.75">
      <c r="A22" s="28" t="s">
        <v>40</v>
      </c>
      <c r="E22" s="29" t="s">
        <v>1432</v>
      </c>
    </row>
    <row r="23" spans="1:5" ht="12.75">
      <c r="A23" s="30" t="s">
        <v>42</v>
      </c>
      <c r="E23" s="31" t="s">
        <v>1433</v>
      </c>
    </row>
    <row r="24" spans="1:5" ht="25.5">
      <c r="A24" t="s">
        <v>43</v>
      </c>
      <c r="E24" s="29" t="s">
        <v>111</v>
      </c>
    </row>
    <row r="25" spans="1:16" ht="12.75">
      <c r="A25" s="19" t="s">
        <v>35</v>
      </c>
      <c s="23" t="s">
        <v>25</v>
      </c>
      <c s="23" t="s">
        <v>1434</v>
      </c>
      <c s="19" t="s">
        <v>37</v>
      </c>
      <c s="24" t="s">
        <v>1435</v>
      </c>
      <c s="25" t="s">
        <v>108</v>
      </c>
      <c s="26">
        <v>13.666</v>
      </c>
      <c s="27">
        <v>0</v>
      </c>
      <c s="27">
        <f>ROUND(ROUND(H25,2)*ROUND(G25,3),2)</f>
      </c>
      <c r="O25">
        <f>(I25*21)/100</f>
      </c>
      <c t="s">
        <v>13</v>
      </c>
    </row>
    <row r="26" spans="1:5" ht="12.75">
      <c r="A26" s="28" t="s">
        <v>40</v>
      </c>
      <c r="E26" s="29" t="s">
        <v>1436</v>
      </c>
    </row>
    <row r="27" spans="1:5" ht="12.75">
      <c r="A27" s="30" t="s">
        <v>42</v>
      </c>
      <c r="E27" s="31" t="s">
        <v>1437</v>
      </c>
    </row>
    <row r="28" spans="1:5" ht="25.5">
      <c r="A28" t="s">
        <v>43</v>
      </c>
      <c r="E28" s="29" t="s">
        <v>111</v>
      </c>
    </row>
    <row r="29" spans="1:18" ht="12.75" customHeight="1">
      <c r="A29" s="5" t="s">
        <v>33</v>
      </c>
      <c s="5"/>
      <c s="35" t="s">
        <v>19</v>
      </c>
      <c s="5"/>
      <c s="21" t="s">
        <v>119</v>
      </c>
      <c s="5"/>
      <c s="5"/>
      <c s="5"/>
      <c s="36">
        <f>0+Q29</f>
      </c>
      <c r="O29">
        <f>0+R29</f>
      </c>
      <c r="Q29">
        <f>0+I30+I34+I38+I42+I46+I50+I54+I58+I62+I66+I70</f>
      </c>
      <c>
        <f>0+O30+O34+O38+O42+O46+O50+O54+O58+O62+O66+O70</f>
      </c>
    </row>
    <row r="30" spans="1:16" ht="12.75">
      <c r="A30" s="19" t="s">
        <v>35</v>
      </c>
      <c s="23" t="s">
        <v>27</v>
      </c>
      <c s="23" t="s">
        <v>120</v>
      </c>
      <c s="19" t="s">
        <v>37</v>
      </c>
      <c s="24" t="s">
        <v>121</v>
      </c>
      <c s="25" t="s">
        <v>122</v>
      </c>
      <c s="26">
        <v>28.6</v>
      </c>
      <c s="27">
        <v>0</v>
      </c>
      <c s="27">
        <f>ROUND(ROUND(H30,2)*ROUND(G30,3),2)</f>
      </c>
      <c r="O30">
        <f>(I30*21)/100</f>
      </c>
      <c t="s">
        <v>13</v>
      </c>
    </row>
    <row r="31" spans="1:5" ht="38.25">
      <c r="A31" s="28" t="s">
        <v>40</v>
      </c>
      <c r="E31" s="29" t="s">
        <v>1438</v>
      </c>
    </row>
    <row r="32" spans="1:5" ht="12.75">
      <c r="A32" s="30" t="s">
        <v>42</v>
      </c>
      <c r="E32" s="31" t="s">
        <v>1439</v>
      </c>
    </row>
    <row r="33" spans="1:5" ht="38.25">
      <c r="A33" t="s">
        <v>43</v>
      </c>
      <c r="E33" s="29" t="s">
        <v>125</v>
      </c>
    </row>
    <row r="34" spans="1:16" ht="25.5">
      <c r="A34" s="19" t="s">
        <v>35</v>
      </c>
      <c s="23" t="s">
        <v>60</v>
      </c>
      <c s="23" t="s">
        <v>136</v>
      </c>
      <c s="19" t="s">
        <v>37</v>
      </c>
      <c s="24" t="s">
        <v>137</v>
      </c>
      <c s="25" t="s">
        <v>138</v>
      </c>
      <c s="26">
        <v>19.2</v>
      </c>
      <c s="27">
        <v>0</v>
      </c>
      <c s="27">
        <f>ROUND(ROUND(H34,2)*ROUND(G34,3),2)</f>
      </c>
      <c r="O34">
        <f>(I34*21)/100</f>
      </c>
      <c t="s">
        <v>13</v>
      </c>
    </row>
    <row r="35" spans="1:5" ht="51">
      <c r="A35" s="28" t="s">
        <v>40</v>
      </c>
      <c r="E35" s="29" t="s">
        <v>1440</v>
      </c>
    </row>
    <row r="36" spans="1:5" ht="12.75">
      <c r="A36" s="30" t="s">
        <v>42</v>
      </c>
      <c r="E36" s="31" t="s">
        <v>1441</v>
      </c>
    </row>
    <row r="37" spans="1:5" ht="63.75">
      <c r="A37" t="s">
        <v>43</v>
      </c>
      <c r="E37" s="29" t="s">
        <v>141</v>
      </c>
    </row>
    <row r="38" spans="1:16" ht="12.75">
      <c r="A38" s="19" t="s">
        <v>35</v>
      </c>
      <c s="23" t="s">
        <v>65</v>
      </c>
      <c s="23" t="s">
        <v>1442</v>
      </c>
      <c s="19" t="s">
        <v>37</v>
      </c>
      <c s="24" t="s">
        <v>1443</v>
      </c>
      <c s="25" t="s">
        <v>159</v>
      </c>
      <c s="26">
        <v>26</v>
      </c>
      <c s="27">
        <v>0</v>
      </c>
      <c s="27">
        <f>ROUND(ROUND(H38,2)*ROUND(G38,3),2)</f>
      </c>
      <c r="O38">
        <f>(I38*21)/100</f>
      </c>
      <c t="s">
        <v>13</v>
      </c>
    </row>
    <row r="39" spans="1:5" ht="25.5">
      <c r="A39" s="28" t="s">
        <v>40</v>
      </c>
      <c r="E39" s="29" t="s">
        <v>1444</v>
      </c>
    </row>
    <row r="40" spans="1:5" ht="12.75">
      <c r="A40" s="30" t="s">
        <v>42</v>
      </c>
      <c r="E40" s="31" t="s">
        <v>1445</v>
      </c>
    </row>
    <row r="41" spans="1:5" ht="25.5">
      <c r="A41" t="s">
        <v>43</v>
      </c>
      <c r="E41" s="29" t="s">
        <v>162</v>
      </c>
    </row>
    <row r="42" spans="1:16" ht="12.75">
      <c r="A42" s="19" t="s">
        <v>35</v>
      </c>
      <c s="23" t="s">
        <v>30</v>
      </c>
      <c s="23" t="s">
        <v>1446</v>
      </c>
      <c s="19" t="s">
        <v>37</v>
      </c>
      <c s="24" t="s">
        <v>1447</v>
      </c>
      <c s="25" t="s">
        <v>159</v>
      </c>
      <c s="26">
        <v>12.4</v>
      </c>
      <c s="27">
        <v>0</v>
      </c>
      <c s="27">
        <f>ROUND(ROUND(H42,2)*ROUND(G42,3),2)</f>
      </c>
      <c r="O42">
        <f>(I42*21)/100</f>
      </c>
      <c t="s">
        <v>13</v>
      </c>
    </row>
    <row r="43" spans="1:5" ht="25.5">
      <c r="A43" s="28" t="s">
        <v>40</v>
      </c>
      <c r="E43" s="29" t="s">
        <v>1448</v>
      </c>
    </row>
    <row r="44" spans="1:5" ht="12.75">
      <c r="A44" s="30" t="s">
        <v>42</v>
      </c>
      <c r="E44" s="31" t="s">
        <v>1449</v>
      </c>
    </row>
    <row r="45" spans="1:5" ht="25.5">
      <c r="A45" t="s">
        <v>43</v>
      </c>
      <c r="E45" s="29" t="s">
        <v>162</v>
      </c>
    </row>
    <row r="46" spans="1:16" ht="12.75">
      <c r="A46" s="19" t="s">
        <v>35</v>
      </c>
      <c s="23" t="s">
        <v>32</v>
      </c>
      <c s="23" t="s">
        <v>1450</v>
      </c>
      <c s="19" t="s">
        <v>37</v>
      </c>
      <c s="24" t="s">
        <v>1451</v>
      </c>
      <c s="25" t="s">
        <v>1452</v>
      </c>
      <c s="26">
        <v>300</v>
      </c>
      <c s="27">
        <v>0</v>
      </c>
      <c s="27">
        <f>ROUND(ROUND(H46,2)*ROUND(G46,3),2)</f>
      </c>
      <c r="O46">
        <f>(I46*21)/100</f>
      </c>
      <c t="s">
        <v>13</v>
      </c>
    </row>
    <row r="47" spans="1:5" ht="12.75">
      <c r="A47" s="28" t="s">
        <v>40</v>
      </c>
      <c r="E47" s="29" t="s">
        <v>1453</v>
      </c>
    </row>
    <row r="48" spans="1:5" ht="12.75">
      <c r="A48" s="30" t="s">
        <v>42</v>
      </c>
      <c r="E48" s="31" t="s">
        <v>1454</v>
      </c>
    </row>
    <row r="49" spans="1:5" ht="38.25">
      <c r="A49" t="s">
        <v>43</v>
      </c>
      <c r="E49" s="29" t="s">
        <v>1455</v>
      </c>
    </row>
    <row r="50" spans="1:16" ht="12.75">
      <c r="A50" s="19" t="s">
        <v>35</v>
      </c>
      <c s="23" t="s">
        <v>77</v>
      </c>
      <c s="23" t="s">
        <v>163</v>
      </c>
      <c s="19" t="s">
        <v>37</v>
      </c>
      <c s="24" t="s">
        <v>164</v>
      </c>
      <c s="25" t="s">
        <v>138</v>
      </c>
      <c s="26">
        <v>2.86</v>
      </c>
      <c s="27">
        <v>0</v>
      </c>
      <c s="27">
        <f>ROUND(ROUND(H50,2)*ROUND(G50,3),2)</f>
      </c>
      <c r="O50">
        <f>(I50*21)/100</f>
      </c>
      <c t="s">
        <v>13</v>
      </c>
    </row>
    <row r="51" spans="1:5" ht="38.25">
      <c r="A51" s="28" t="s">
        <v>40</v>
      </c>
      <c r="E51" s="29" t="s">
        <v>1456</v>
      </c>
    </row>
    <row r="52" spans="1:5" ht="12.75">
      <c r="A52" s="30" t="s">
        <v>42</v>
      </c>
      <c r="E52" s="31" t="s">
        <v>1457</v>
      </c>
    </row>
    <row r="53" spans="1:5" ht="38.25">
      <c r="A53" t="s">
        <v>43</v>
      </c>
      <c r="E53" s="29" t="s">
        <v>167</v>
      </c>
    </row>
    <row r="54" spans="1:16" ht="12.75">
      <c r="A54" s="19" t="s">
        <v>35</v>
      </c>
      <c s="23" t="s">
        <v>82</v>
      </c>
      <c s="23" t="s">
        <v>205</v>
      </c>
      <c s="19" t="s">
        <v>37</v>
      </c>
      <c s="24" t="s">
        <v>206</v>
      </c>
      <c s="25" t="s">
        <v>138</v>
      </c>
      <c s="26">
        <v>68.76</v>
      </c>
      <c s="27">
        <v>0</v>
      </c>
      <c s="27">
        <f>ROUND(ROUND(H54,2)*ROUND(G54,3),2)</f>
      </c>
      <c r="O54">
        <f>(I54*21)/100</f>
      </c>
      <c t="s">
        <v>13</v>
      </c>
    </row>
    <row r="55" spans="1:5" ht="76.5">
      <c r="A55" s="28" t="s">
        <v>40</v>
      </c>
      <c r="E55" s="29" t="s">
        <v>1458</v>
      </c>
    </row>
    <row r="56" spans="1:5" ht="38.25">
      <c r="A56" s="30" t="s">
        <v>42</v>
      </c>
      <c r="E56" s="31" t="s">
        <v>1459</v>
      </c>
    </row>
    <row r="57" spans="1:5" ht="318.75">
      <c r="A57" t="s">
        <v>43</v>
      </c>
      <c r="E57" s="29" t="s">
        <v>209</v>
      </c>
    </row>
    <row r="58" spans="1:16" ht="12.75">
      <c r="A58" s="19" t="s">
        <v>35</v>
      </c>
      <c s="23" t="s">
        <v>86</v>
      </c>
      <c s="23" t="s">
        <v>246</v>
      </c>
      <c s="19" t="s">
        <v>37</v>
      </c>
      <c s="24" t="s">
        <v>247</v>
      </c>
      <c s="25" t="s">
        <v>138</v>
      </c>
      <c s="26">
        <v>60.28</v>
      </c>
      <c s="27">
        <v>0</v>
      </c>
      <c s="27">
        <f>ROUND(ROUND(H58,2)*ROUND(G58,3),2)</f>
      </c>
      <c r="O58">
        <f>(I58*21)/100</f>
      </c>
      <c t="s">
        <v>13</v>
      </c>
    </row>
    <row r="59" spans="1:5" ht="89.25">
      <c r="A59" s="28" t="s">
        <v>40</v>
      </c>
      <c r="E59" s="29" t="s">
        <v>1460</v>
      </c>
    </row>
    <row r="60" spans="1:5" ht="38.25">
      <c r="A60" s="30" t="s">
        <v>42</v>
      </c>
      <c r="E60" s="31" t="s">
        <v>1461</v>
      </c>
    </row>
    <row r="61" spans="1:5" ht="229.5">
      <c r="A61" t="s">
        <v>43</v>
      </c>
      <c r="E61" s="29" t="s">
        <v>250</v>
      </c>
    </row>
    <row r="62" spans="1:16" ht="12.75">
      <c r="A62" s="19" t="s">
        <v>35</v>
      </c>
      <c s="23" t="s">
        <v>88</v>
      </c>
      <c s="23" t="s">
        <v>1462</v>
      </c>
      <c s="19" t="s">
        <v>37</v>
      </c>
      <c s="24" t="s">
        <v>1463</v>
      </c>
      <c s="25" t="s">
        <v>122</v>
      </c>
      <c s="26">
        <v>21.9</v>
      </c>
      <c s="27">
        <v>0</v>
      </c>
      <c s="27">
        <f>ROUND(ROUND(H62,2)*ROUND(G62,3),2)</f>
      </c>
      <c r="O62">
        <f>(I62*21)/100</f>
      </c>
      <c t="s">
        <v>13</v>
      </c>
    </row>
    <row r="63" spans="1:5" ht="25.5">
      <c r="A63" s="28" t="s">
        <v>40</v>
      </c>
      <c r="E63" s="29" t="s">
        <v>1464</v>
      </c>
    </row>
    <row r="64" spans="1:5" ht="12.75">
      <c r="A64" s="30" t="s">
        <v>42</v>
      </c>
      <c r="E64" s="31" t="s">
        <v>1465</v>
      </c>
    </row>
    <row r="65" spans="1:5" ht="12.75">
      <c r="A65" t="s">
        <v>43</v>
      </c>
      <c r="E65" s="29" t="s">
        <v>1466</v>
      </c>
    </row>
    <row r="66" spans="1:16" ht="12.75">
      <c r="A66" s="19" t="s">
        <v>35</v>
      </c>
      <c s="23" t="s">
        <v>90</v>
      </c>
      <c s="23" t="s">
        <v>261</v>
      </c>
      <c s="19" t="s">
        <v>37</v>
      </c>
      <c s="24" t="s">
        <v>263</v>
      </c>
      <c s="25" t="s">
        <v>122</v>
      </c>
      <c s="26">
        <v>28.6</v>
      </c>
      <c s="27">
        <v>0</v>
      </c>
      <c s="27">
        <f>ROUND(ROUND(H66,2)*ROUND(G66,3),2)</f>
      </c>
      <c r="O66">
        <f>(I66*21)/100</f>
      </c>
      <c t="s">
        <v>13</v>
      </c>
    </row>
    <row r="67" spans="1:5" ht="38.25">
      <c r="A67" s="28" t="s">
        <v>40</v>
      </c>
      <c r="E67" s="29" t="s">
        <v>1467</v>
      </c>
    </row>
    <row r="68" spans="1:5" ht="12.75">
      <c r="A68" s="30" t="s">
        <v>42</v>
      </c>
      <c r="E68" s="31" t="s">
        <v>1439</v>
      </c>
    </row>
    <row r="69" spans="1:5" ht="38.25">
      <c r="A69" t="s">
        <v>43</v>
      </c>
      <c r="E69" s="29" t="s">
        <v>1468</v>
      </c>
    </row>
    <row r="70" spans="1:16" ht="12.75">
      <c r="A70" s="19" t="s">
        <v>35</v>
      </c>
      <c s="23" t="s">
        <v>94</v>
      </c>
      <c s="23" t="s">
        <v>268</v>
      </c>
      <c s="19" t="s">
        <v>37</v>
      </c>
      <c s="24" t="s">
        <v>269</v>
      </c>
      <c s="25" t="s">
        <v>122</v>
      </c>
      <c s="26">
        <v>28.6</v>
      </c>
      <c s="27">
        <v>0</v>
      </c>
      <c s="27">
        <f>ROUND(ROUND(H70,2)*ROUND(G70,3),2)</f>
      </c>
      <c r="O70">
        <f>(I70*21)/100</f>
      </c>
      <c t="s">
        <v>13</v>
      </c>
    </row>
    <row r="71" spans="1:5" ht="25.5">
      <c r="A71" s="28" t="s">
        <v>40</v>
      </c>
      <c r="E71" s="29" t="s">
        <v>1469</v>
      </c>
    </row>
    <row r="72" spans="1:5" ht="12.75">
      <c r="A72" s="30" t="s">
        <v>42</v>
      </c>
      <c r="E72" s="31" t="s">
        <v>1439</v>
      </c>
    </row>
    <row r="73" spans="1:5" ht="25.5">
      <c r="A73" t="s">
        <v>43</v>
      </c>
      <c r="E73" s="29" t="s">
        <v>272</v>
      </c>
    </row>
    <row r="74" spans="1:18" ht="12.75" customHeight="1">
      <c r="A74" s="5" t="s">
        <v>33</v>
      </c>
      <c s="5"/>
      <c s="35" t="s">
        <v>13</v>
      </c>
      <c s="5"/>
      <c s="21" t="s">
        <v>277</v>
      </c>
      <c s="5"/>
      <c s="5"/>
      <c s="5"/>
      <c s="36">
        <f>0+Q74</f>
      </c>
      <c r="O74">
        <f>0+R74</f>
      </c>
      <c r="Q74">
        <f>0+I75+I79+I83+I87</f>
      </c>
      <c>
        <f>0+O75+O79+O83+O87</f>
      </c>
    </row>
    <row r="75" spans="1:16" ht="12.75">
      <c r="A75" s="19" t="s">
        <v>35</v>
      </c>
      <c s="23" t="s">
        <v>99</v>
      </c>
      <c s="23" t="s">
        <v>1470</v>
      </c>
      <c s="19" t="s">
        <v>37</v>
      </c>
      <c s="24" t="s">
        <v>1471</v>
      </c>
      <c s="25" t="s">
        <v>159</v>
      </c>
      <c s="26">
        <v>120</v>
      </c>
      <c s="27">
        <v>0</v>
      </c>
      <c s="27">
        <f>ROUND(ROUND(H75,2)*ROUND(G75,3),2)</f>
      </c>
      <c r="O75">
        <f>(I75*21)/100</f>
      </c>
      <c t="s">
        <v>13</v>
      </c>
    </row>
    <row r="76" spans="1:5" ht="38.25">
      <c r="A76" s="28" t="s">
        <v>40</v>
      </c>
      <c r="E76" s="29" t="s">
        <v>1472</v>
      </c>
    </row>
    <row r="77" spans="1:5" ht="12.75">
      <c r="A77" s="30" t="s">
        <v>42</v>
      </c>
      <c r="E77" s="31" t="s">
        <v>1473</v>
      </c>
    </row>
    <row r="78" spans="1:5" ht="51">
      <c r="A78" t="s">
        <v>43</v>
      </c>
      <c r="E78" s="29" t="s">
        <v>1474</v>
      </c>
    </row>
    <row r="79" spans="1:16" ht="25.5">
      <c r="A79" s="19" t="s">
        <v>35</v>
      </c>
      <c s="23" t="s">
        <v>185</v>
      </c>
      <c s="23" t="s">
        <v>1475</v>
      </c>
      <c s="19" t="s">
        <v>37</v>
      </c>
      <c s="24" t="s">
        <v>1476</v>
      </c>
      <c s="25" t="s">
        <v>159</v>
      </c>
      <c s="26">
        <v>120</v>
      </c>
      <c s="27">
        <v>0</v>
      </c>
      <c s="27">
        <f>ROUND(ROUND(H79,2)*ROUND(G79,3),2)</f>
      </c>
      <c r="O79">
        <f>(I79*21)/100</f>
      </c>
      <c t="s">
        <v>13</v>
      </c>
    </row>
    <row r="80" spans="1:5" ht="38.25">
      <c r="A80" s="28" t="s">
        <v>40</v>
      </c>
      <c r="E80" s="29" t="s">
        <v>1477</v>
      </c>
    </row>
    <row r="81" spans="1:5" ht="12.75">
      <c r="A81" s="30" t="s">
        <v>42</v>
      </c>
      <c r="E81" s="31" t="s">
        <v>1473</v>
      </c>
    </row>
    <row r="82" spans="1:5" ht="63.75">
      <c r="A82" t="s">
        <v>43</v>
      </c>
      <c r="E82" s="29" t="s">
        <v>1478</v>
      </c>
    </row>
    <row r="83" spans="1:16" ht="12.75">
      <c r="A83" s="19" t="s">
        <v>35</v>
      </c>
      <c s="23" t="s">
        <v>189</v>
      </c>
      <c s="23" t="s">
        <v>1037</v>
      </c>
      <c s="19" t="s">
        <v>37</v>
      </c>
      <c s="24" t="s">
        <v>1038</v>
      </c>
      <c s="25" t="s">
        <v>138</v>
      </c>
      <c s="26">
        <v>11.472</v>
      </c>
      <c s="27">
        <v>0</v>
      </c>
      <c s="27">
        <f>ROUND(ROUND(H83,2)*ROUND(G83,3),2)</f>
      </c>
      <c r="O83">
        <f>(I83*21)/100</f>
      </c>
      <c t="s">
        <v>13</v>
      </c>
    </row>
    <row r="84" spans="1:5" ht="25.5">
      <c r="A84" s="28" t="s">
        <v>40</v>
      </c>
      <c r="E84" s="29" t="s">
        <v>1479</v>
      </c>
    </row>
    <row r="85" spans="1:5" ht="12.75">
      <c r="A85" s="30" t="s">
        <v>42</v>
      </c>
      <c r="E85" s="31" t="s">
        <v>1480</v>
      </c>
    </row>
    <row r="86" spans="1:5" ht="369.75">
      <c r="A86" t="s">
        <v>43</v>
      </c>
      <c r="E86" s="29" t="s">
        <v>1481</v>
      </c>
    </row>
    <row r="87" spans="1:16" ht="12.75">
      <c r="A87" s="19" t="s">
        <v>35</v>
      </c>
      <c s="23" t="s">
        <v>193</v>
      </c>
      <c s="23" t="s">
        <v>1482</v>
      </c>
      <c s="19" t="s">
        <v>37</v>
      </c>
      <c s="24" t="s">
        <v>1483</v>
      </c>
      <c s="25" t="s">
        <v>108</v>
      </c>
      <c s="26">
        <v>2.294</v>
      </c>
      <c s="27">
        <v>0</v>
      </c>
      <c s="27">
        <f>ROUND(ROUND(H87,2)*ROUND(G87,3),2)</f>
      </c>
      <c r="O87">
        <f>(I87*21)/100</f>
      </c>
      <c t="s">
        <v>13</v>
      </c>
    </row>
    <row r="88" spans="1:5" ht="25.5">
      <c r="A88" s="28" t="s">
        <v>40</v>
      </c>
      <c r="E88" s="29" t="s">
        <v>1484</v>
      </c>
    </row>
    <row r="89" spans="1:5" ht="12.75">
      <c r="A89" s="30" t="s">
        <v>42</v>
      </c>
      <c r="E89" s="31" t="s">
        <v>1485</v>
      </c>
    </row>
    <row r="90" spans="1:5" ht="267.75">
      <c r="A90" t="s">
        <v>43</v>
      </c>
      <c r="E90" s="29" t="s">
        <v>1486</v>
      </c>
    </row>
    <row r="91" spans="1:18" ht="12.75" customHeight="1">
      <c r="A91" s="5" t="s">
        <v>33</v>
      </c>
      <c s="5"/>
      <c s="35" t="s">
        <v>12</v>
      </c>
      <c s="5"/>
      <c s="21" t="s">
        <v>308</v>
      </c>
      <c s="5"/>
      <c s="5"/>
      <c s="5"/>
      <c s="36">
        <f>0+Q91</f>
      </c>
      <c r="O91">
        <f>0+R91</f>
      </c>
      <c r="Q91">
        <f>0+I92+I96+I100+I104+I108+I112+I116</f>
      </c>
      <c>
        <f>0+O92+O96+O100+O104+O108+O112+O116</f>
      </c>
    </row>
    <row r="92" spans="1:16" ht="12.75">
      <c r="A92" s="19" t="s">
        <v>35</v>
      </c>
      <c s="23" t="s">
        <v>199</v>
      </c>
      <c s="23" t="s">
        <v>1487</v>
      </c>
      <c s="19" t="s">
        <v>37</v>
      </c>
      <c s="24" t="s">
        <v>1488</v>
      </c>
      <c s="25" t="s">
        <v>1489</v>
      </c>
      <c s="26">
        <v>96</v>
      </c>
      <c s="27">
        <v>0</v>
      </c>
      <c s="27">
        <f>ROUND(ROUND(H92,2)*ROUND(G92,3),2)</f>
      </c>
      <c r="O92">
        <f>(I92*21)/100</f>
      </c>
      <c t="s">
        <v>13</v>
      </c>
    </row>
    <row r="93" spans="1:5" ht="38.25">
      <c r="A93" s="28" t="s">
        <v>40</v>
      </c>
      <c r="E93" s="29" t="s">
        <v>1490</v>
      </c>
    </row>
    <row r="94" spans="1:5" ht="12.75">
      <c r="A94" s="30" t="s">
        <v>42</v>
      </c>
      <c r="E94" s="31" t="s">
        <v>1491</v>
      </c>
    </row>
    <row r="95" spans="1:5" ht="25.5">
      <c r="A95" t="s">
        <v>43</v>
      </c>
      <c r="E95" s="29" t="s">
        <v>1492</v>
      </c>
    </row>
    <row r="96" spans="1:16" ht="12.75">
      <c r="A96" s="19" t="s">
        <v>35</v>
      </c>
      <c s="23" t="s">
        <v>204</v>
      </c>
      <c s="23" t="s">
        <v>1041</v>
      </c>
      <c s="19" t="s">
        <v>37</v>
      </c>
      <c s="24" t="s">
        <v>1042</v>
      </c>
      <c s="25" t="s">
        <v>138</v>
      </c>
      <c s="26">
        <v>14.24</v>
      </c>
      <c s="27">
        <v>0</v>
      </c>
      <c s="27">
        <f>ROUND(ROUND(H96,2)*ROUND(G96,3),2)</f>
      </c>
      <c r="O96">
        <f>(I96*21)/100</f>
      </c>
      <c t="s">
        <v>13</v>
      </c>
    </row>
    <row r="97" spans="1:5" ht="25.5">
      <c r="A97" s="28" t="s">
        <v>40</v>
      </c>
      <c r="E97" s="29" t="s">
        <v>1493</v>
      </c>
    </row>
    <row r="98" spans="1:5" ht="12.75">
      <c r="A98" s="30" t="s">
        <v>42</v>
      </c>
      <c r="E98" s="31" t="s">
        <v>1494</v>
      </c>
    </row>
    <row r="99" spans="1:5" ht="382.5">
      <c r="A99" t="s">
        <v>43</v>
      </c>
      <c r="E99" s="29" t="s">
        <v>1495</v>
      </c>
    </row>
    <row r="100" spans="1:16" ht="12.75">
      <c r="A100" s="19" t="s">
        <v>35</v>
      </c>
      <c s="23" t="s">
        <v>210</v>
      </c>
      <c s="23" t="s">
        <v>1496</v>
      </c>
      <c s="19" t="s">
        <v>37</v>
      </c>
      <c s="24" t="s">
        <v>1497</v>
      </c>
      <c s="25" t="s">
        <v>108</v>
      </c>
      <c s="26">
        <v>3.56</v>
      </c>
      <c s="27">
        <v>0</v>
      </c>
      <c s="27">
        <f>ROUND(ROUND(H100,2)*ROUND(G100,3),2)</f>
      </c>
      <c r="O100">
        <f>(I100*21)/100</f>
      </c>
      <c t="s">
        <v>13</v>
      </c>
    </row>
    <row r="101" spans="1:5" ht="25.5">
      <c r="A101" s="28" t="s">
        <v>40</v>
      </c>
      <c r="E101" s="29" t="s">
        <v>1498</v>
      </c>
    </row>
    <row r="102" spans="1:5" ht="12.75">
      <c r="A102" s="30" t="s">
        <v>42</v>
      </c>
      <c r="E102" s="31" t="s">
        <v>1499</v>
      </c>
    </row>
    <row r="103" spans="1:5" ht="242.25">
      <c r="A103" t="s">
        <v>43</v>
      </c>
      <c r="E103" s="29" t="s">
        <v>1500</v>
      </c>
    </row>
    <row r="104" spans="1:16" ht="12.75">
      <c r="A104" s="19" t="s">
        <v>35</v>
      </c>
      <c s="23" t="s">
        <v>215</v>
      </c>
      <c s="23" t="s">
        <v>1501</v>
      </c>
      <c s="19" t="s">
        <v>37</v>
      </c>
      <c s="24" t="s">
        <v>1502</v>
      </c>
      <c s="25" t="s">
        <v>138</v>
      </c>
      <c s="26">
        <v>7.04</v>
      </c>
      <c s="27">
        <v>0</v>
      </c>
      <c s="27">
        <f>ROUND(ROUND(H104,2)*ROUND(G104,3),2)</f>
      </c>
      <c r="O104">
        <f>(I104*21)/100</f>
      </c>
      <c t="s">
        <v>13</v>
      </c>
    </row>
    <row r="105" spans="1:5" ht="25.5">
      <c r="A105" s="28" t="s">
        <v>40</v>
      </c>
      <c r="E105" s="29" t="s">
        <v>1503</v>
      </c>
    </row>
    <row r="106" spans="1:5" ht="12.75">
      <c r="A106" s="30" t="s">
        <v>42</v>
      </c>
      <c r="E106" s="31" t="s">
        <v>1504</v>
      </c>
    </row>
    <row r="107" spans="1:5" ht="369.75">
      <c r="A107" t="s">
        <v>43</v>
      </c>
      <c r="E107" s="29" t="s">
        <v>321</v>
      </c>
    </row>
    <row r="108" spans="1:16" ht="12.75">
      <c r="A108" s="19" t="s">
        <v>35</v>
      </c>
      <c s="23" t="s">
        <v>220</v>
      </c>
      <c s="23" t="s">
        <v>1505</v>
      </c>
      <c s="19" t="s">
        <v>37</v>
      </c>
      <c s="24" t="s">
        <v>1506</v>
      </c>
      <c s="25" t="s">
        <v>108</v>
      </c>
      <c s="26">
        <v>1.408</v>
      </c>
      <c s="27">
        <v>0</v>
      </c>
      <c s="27">
        <f>ROUND(ROUND(H108,2)*ROUND(G108,3),2)</f>
      </c>
      <c r="O108">
        <f>(I108*21)/100</f>
      </c>
      <c t="s">
        <v>13</v>
      </c>
    </row>
    <row r="109" spans="1:5" ht="25.5">
      <c r="A109" s="28" t="s">
        <v>40</v>
      </c>
      <c r="E109" s="29" t="s">
        <v>1507</v>
      </c>
    </row>
    <row r="110" spans="1:5" ht="12.75">
      <c r="A110" s="30" t="s">
        <v>42</v>
      </c>
      <c r="E110" s="31" t="s">
        <v>1508</v>
      </c>
    </row>
    <row r="111" spans="1:5" ht="267.75">
      <c r="A111" t="s">
        <v>43</v>
      </c>
      <c r="E111" s="29" t="s">
        <v>1486</v>
      </c>
    </row>
    <row r="112" spans="1:16" ht="12.75">
      <c r="A112" s="19" t="s">
        <v>35</v>
      </c>
      <c s="23" t="s">
        <v>225</v>
      </c>
      <c s="23" t="s">
        <v>1509</v>
      </c>
      <c s="19" t="s">
        <v>37</v>
      </c>
      <c s="24" t="s">
        <v>1510</v>
      </c>
      <c s="25" t="s">
        <v>138</v>
      </c>
      <c s="26">
        <v>18.642</v>
      </c>
      <c s="27">
        <v>0</v>
      </c>
      <c s="27">
        <f>ROUND(ROUND(H112,2)*ROUND(G112,3),2)</f>
      </c>
      <c r="O112">
        <f>(I112*21)/100</f>
      </c>
      <c t="s">
        <v>13</v>
      </c>
    </row>
    <row r="113" spans="1:5" ht="25.5">
      <c r="A113" s="28" t="s">
        <v>40</v>
      </c>
      <c r="E113" s="29" t="s">
        <v>1511</v>
      </c>
    </row>
    <row r="114" spans="1:5" ht="12.75">
      <c r="A114" s="30" t="s">
        <v>42</v>
      </c>
      <c r="E114" s="31" t="s">
        <v>1512</v>
      </c>
    </row>
    <row r="115" spans="1:5" ht="369.75">
      <c r="A115" t="s">
        <v>43</v>
      </c>
      <c r="E115" s="29" t="s">
        <v>321</v>
      </c>
    </row>
    <row r="116" spans="1:16" ht="12.75">
      <c r="A116" s="19" t="s">
        <v>35</v>
      </c>
      <c s="23" t="s">
        <v>227</v>
      </c>
      <c s="23" t="s">
        <v>1513</v>
      </c>
      <c s="19" t="s">
        <v>37</v>
      </c>
      <c s="24" t="s">
        <v>1514</v>
      </c>
      <c s="25" t="s">
        <v>108</v>
      </c>
      <c s="26">
        <v>3.648</v>
      </c>
      <c s="27">
        <v>0</v>
      </c>
      <c s="27">
        <f>ROUND(ROUND(H116,2)*ROUND(G116,3),2)</f>
      </c>
      <c r="O116">
        <f>(I116*21)/100</f>
      </c>
      <c t="s">
        <v>13</v>
      </c>
    </row>
    <row r="117" spans="1:5" ht="25.5">
      <c r="A117" s="28" t="s">
        <v>40</v>
      </c>
      <c r="E117" s="29" t="s">
        <v>1515</v>
      </c>
    </row>
    <row r="118" spans="1:5" ht="12.75">
      <c r="A118" s="30" t="s">
        <v>42</v>
      </c>
      <c r="E118" s="31" t="s">
        <v>1516</v>
      </c>
    </row>
    <row r="119" spans="1:5" ht="267.75">
      <c r="A119" t="s">
        <v>43</v>
      </c>
      <c r="E119" s="29" t="s">
        <v>1486</v>
      </c>
    </row>
    <row r="120" spans="1:18" ht="12.75" customHeight="1">
      <c r="A120" s="5" t="s">
        <v>33</v>
      </c>
      <c s="5"/>
      <c s="35" t="s">
        <v>23</v>
      </c>
      <c s="5"/>
      <c s="21" t="s">
        <v>315</v>
      </c>
      <c s="5"/>
      <c s="5"/>
      <c s="5"/>
      <c s="36">
        <f>0+Q120</f>
      </c>
      <c r="O120">
        <f>0+R120</f>
      </c>
      <c r="Q120">
        <f>0+I121+I125+I129+I133+I137+I141</f>
      </c>
      <c>
        <f>0+O121+O125+O129+O133+O137+O141</f>
      </c>
    </row>
    <row r="121" spans="1:16" ht="12.75">
      <c r="A121" s="19" t="s">
        <v>35</v>
      </c>
      <c s="23" t="s">
        <v>233</v>
      </c>
      <c s="23" t="s">
        <v>894</v>
      </c>
      <c s="19" t="s">
        <v>19</v>
      </c>
      <c s="24" t="s">
        <v>895</v>
      </c>
      <c s="25" t="s">
        <v>138</v>
      </c>
      <c s="26">
        <v>3.4</v>
      </c>
      <c s="27">
        <v>0</v>
      </c>
      <c s="27">
        <f>ROUND(ROUND(H121,2)*ROUND(G121,3),2)</f>
      </c>
      <c r="O121">
        <f>(I121*21)/100</f>
      </c>
      <c t="s">
        <v>13</v>
      </c>
    </row>
    <row r="122" spans="1:5" ht="25.5">
      <c r="A122" s="28" t="s">
        <v>40</v>
      </c>
      <c r="E122" s="29" t="s">
        <v>1517</v>
      </c>
    </row>
    <row r="123" spans="1:5" ht="12.75">
      <c r="A123" s="30" t="s">
        <v>42</v>
      </c>
      <c r="E123" s="31" t="s">
        <v>1518</v>
      </c>
    </row>
    <row r="124" spans="1:5" ht="369.75">
      <c r="A124" t="s">
        <v>43</v>
      </c>
      <c r="E124" s="29" t="s">
        <v>321</v>
      </c>
    </row>
    <row r="125" spans="1:16" ht="12.75">
      <c r="A125" s="19" t="s">
        <v>35</v>
      </c>
      <c s="23" t="s">
        <v>239</v>
      </c>
      <c s="23" t="s">
        <v>894</v>
      </c>
      <c s="19" t="s">
        <v>13</v>
      </c>
      <c s="24" t="s">
        <v>895</v>
      </c>
      <c s="25" t="s">
        <v>138</v>
      </c>
      <c s="26">
        <v>5.3</v>
      </c>
      <c s="27">
        <v>0</v>
      </c>
      <c s="27">
        <f>ROUND(ROUND(H125,2)*ROUND(G125,3),2)</f>
      </c>
      <c r="O125">
        <f>(I125*21)/100</f>
      </c>
      <c t="s">
        <v>13</v>
      </c>
    </row>
    <row r="126" spans="1:5" ht="25.5">
      <c r="A126" s="28" t="s">
        <v>40</v>
      </c>
      <c r="E126" s="29" t="s">
        <v>1519</v>
      </c>
    </row>
    <row r="127" spans="1:5" ht="38.25">
      <c r="A127" s="30" t="s">
        <v>42</v>
      </c>
      <c r="E127" s="31" t="s">
        <v>1520</v>
      </c>
    </row>
    <row r="128" spans="1:5" ht="369.75">
      <c r="A128" t="s">
        <v>43</v>
      </c>
      <c r="E128" s="29" t="s">
        <v>321</v>
      </c>
    </row>
    <row r="129" spans="1:16" ht="12.75">
      <c r="A129" s="19" t="s">
        <v>35</v>
      </c>
      <c s="23" t="s">
        <v>245</v>
      </c>
      <c s="23" t="s">
        <v>1521</v>
      </c>
      <c s="19" t="s">
        <v>37</v>
      </c>
      <c s="24" t="s">
        <v>1522</v>
      </c>
      <c s="25" t="s">
        <v>138</v>
      </c>
      <c s="26">
        <v>20.16</v>
      </c>
      <c s="27">
        <v>0</v>
      </c>
      <c s="27">
        <f>ROUND(ROUND(H129,2)*ROUND(G129,3),2)</f>
      </c>
      <c r="O129">
        <f>(I129*21)/100</f>
      </c>
      <c t="s">
        <v>13</v>
      </c>
    </row>
    <row r="130" spans="1:5" ht="12.75">
      <c r="A130" s="28" t="s">
        <v>40</v>
      </c>
      <c r="E130" s="29" t="s">
        <v>1523</v>
      </c>
    </row>
    <row r="131" spans="1:5" ht="12.75">
      <c r="A131" s="30" t="s">
        <v>42</v>
      </c>
      <c r="E131" s="31" t="s">
        <v>1524</v>
      </c>
    </row>
    <row r="132" spans="1:5" ht="38.25">
      <c r="A132" t="s">
        <v>43</v>
      </c>
      <c r="E132" s="29" t="s">
        <v>289</v>
      </c>
    </row>
    <row r="133" spans="1:16" ht="12.75">
      <c r="A133" s="19" t="s">
        <v>35</v>
      </c>
      <c s="23" t="s">
        <v>251</v>
      </c>
      <c s="23" t="s">
        <v>1525</v>
      </c>
      <c s="19" t="s">
        <v>37</v>
      </c>
      <c s="24" t="s">
        <v>1526</v>
      </c>
      <c s="25" t="s">
        <v>138</v>
      </c>
      <c s="26">
        <v>6.4</v>
      </c>
      <c s="27">
        <v>0</v>
      </c>
      <c s="27">
        <f>ROUND(ROUND(H133,2)*ROUND(G133,3),2)</f>
      </c>
      <c r="O133">
        <f>(I133*21)/100</f>
      </c>
      <c t="s">
        <v>13</v>
      </c>
    </row>
    <row r="134" spans="1:5" ht="25.5">
      <c r="A134" s="28" t="s">
        <v>40</v>
      </c>
      <c r="E134" s="29" t="s">
        <v>1527</v>
      </c>
    </row>
    <row r="135" spans="1:5" ht="12.75">
      <c r="A135" s="30" t="s">
        <v>42</v>
      </c>
      <c r="E135" s="31" t="s">
        <v>1528</v>
      </c>
    </row>
    <row r="136" spans="1:5" ht="369.75">
      <c r="A136" t="s">
        <v>43</v>
      </c>
      <c r="E136" s="29" t="s">
        <v>321</v>
      </c>
    </row>
    <row r="137" spans="1:16" ht="12.75">
      <c r="A137" s="19" t="s">
        <v>35</v>
      </c>
      <c s="23" t="s">
        <v>254</v>
      </c>
      <c s="23" t="s">
        <v>328</v>
      </c>
      <c s="19" t="s">
        <v>37</v>
      </c>
      <c s="24" t="s">
        <v>329</v>
      </c>
      <c s="25" t="s">
        <v>138</v>
      </c>
      <c s="26">
        <v>19.08</v>
      </c>
      <c s="27">
        <v>0</v>
      </c>
      <c s="27">
        <f>ROUND(ROUND(H137,2)*ROUND(G137,3),2)</f>
      </c>
      <c r="O137">
        <f>(I137*21)/100</f>
      </c>
      <c t="s">
        <v>13</v>
      </c>
    </row>
    <row r="138" spans="1:5" ht="38.25">
      <c r="A138" s="28" t="s">
        <v>40</v>
      </c>
      <c r="E138" s="29" t="s">
        <v>1529</v>
      </c>
    </row>
    <row r="139" spans="1:5" ht="51">
      <c r="A139" s="30" t="s">
        <v>42</v>
      </c>
      <c r="E139" s="31" t="s">
        <v>1530</v>
      </c>
    </row>
    <row r="140" spans="1:5" ht="102">
      <c r="A140" t="s">
        <v>43</v>
      </c>
      <c r="E140" s="29" t="s">
        <v>332</v>
      </c>
    </row>
    <row r="141" spans="1:16" ht="12.75">
      <c r="A141" s="19" t="s">
        <v>35</v>
      </c>
      <c s="23" t="s">
        <v>260</v>
      </c>
      <c s="23" t="s">
        <v>1531</v>
      </c>
      <c s="19" t="s">
        <v>37</v>
      </c>
      <c s="24" t="s">
        <v>1532</v>
      </c>
      <c s="25" t="s">
        <v>138</v>
      </c>
      <c s="26">
        <v>7.149</v>
      </c>
      <c s="27">
        <v>0</v>
      </c>
      <c s="27">
        <f>ROUND(ROUND(H141,2)*ROUND(G141,3),2)</f>
      </c>
      <c r="O141">
        <f>(I141*21)/100</f>
      </c>
      <c t="s">
        <v>13</v>
      </c>
    </row>
    <row r="142" spans="1:5" ht="51">
      <c r="A142" s="28" t="s">
        <v>40</v>
      </c>
      <c r="E142" s="29" t="s">
        <v>1533</v>
      </c>
    </row>
    <row r="143" spans="1:5" ht="38.25">
      <c r="A143" s="30" t="s">
        <v>42</v>
      </c>
      <c r="E143" s="31" t="s">
        <v>1534</v>
      </c>
    </row>
    <row r="144" spans="1:5" ht="357">
      <c r="A144" t="s">
        <v>43</v>
      </c>
      <c r="E144" s="29" t="s">
        <v>1535</v>
      </c>
    </row>
    <row r="145" spans="1:18" ht="12.75" customHeight="1">
      <c r="A145" s="5" t="s">
        <v>33</v>
      </c>
      <c s="5"/>
      <c s="35" t="s">
        <v>25</v>
      </c>
      <c s="5"/>
      <c s="21" t="s">
        <v>333</v>
      </c>
      <c s="5"/>
      <c s="5"/>
      <c s="5"/>
      <c s="36">
        <f>0+Q145</f>
      </c>
      <c r="O145">
        <f>0+R145</f>
      </c>
      <c r="Q145">
        <f>0+I146+I150</f>
      </c>
      <c>
        <f>0+O146+O150</f>
      </c>
    </row>
    <row r="146" spans="1:16" ht="25.5">
      <c r="A146" s="19" t="s">
        <v>35</v>
      </c>
      <c s="23" t="s">
        <v>267</v>
      </c>
      <c s="23" t="s">
        <v>1536</v>
      </c>
      <c s="19" t="s">
        <v>37</v>
      </c>
      <c s="24" t="s">
        <v>1537</v>
      </c>
      <c s="25" t="s">
        <v>122</v>
      </c>
      <c s="26">
        <v>48</v>
      </c>
      <c s="27">
        <v>0</v>
      </c>
      <c s="27">
        <f>ROUND(ROUND(H146,2)*ROUND(G146,3),2)</f>
      </c>
      <c r="O146">
        <f>(I146*21)/100</f>
      </c>
      <c t="s">
        <v>13</v>
      </c>
    </row>
    <row r="147" spans="1:5" ht="12.75">
      <c r="A147" s="28" t="s">
        <v>40</v>
      </c>
      <c r="E147" s="29" t="s">
        <v>1538</v>
      </c>
    </row>
    <row r="148" spans="1:5" ht="12.75">
      <c r="A148" s="30" t="s">
        <v>42</v>
      </c>
      <c r="E148" s="31" t="s">
        <v>1539</v>
      </c>
    </row>
    <row r="149" spans="1:5" ht="140.25">
      <c r="A149" t="s">
        <v>43</v>
      </c>
      <c r="E149" s="29" t="s">
        <v>400</v>
      </c>
    </row>
    <row r="150" spans="1:16" ht="12.75">
      <c r="A150" s="19" t="s">
        <v>35</v>
      </c>
      <c s="23" t="s">
        <v>273</v>
      </c>
      <c s="23" t="s">
        <v>1540</v>
      </c>
      <c s="19" t="s">
        <v>37</v>
      </c>
      <c s="24" t="s">
        <v>1541</v>
      </c>
      <c s="25" t="s">
        <v>122</v>
      </c>
      <c s="26">
        <v>24</v>
      </c>
      <c s="27">
        <v>0</v>
      </c>
      <c s="27">
        <f>ROUND(ROUND(H150,2)*ROUND(G150,3),2)</f>
      </c>
      <c r="O150">
        <f>(I150*21)/100</f>
      </c>
      <c t="s">
        <v>13</v>
      </c>
    </row>
    <row r="151" spans="1:5" ht="25.5">
      <c r="A151" s="28" t="s">
        <v>40</v>
      </c>
      <c r="E151" s="29" t="s">
        <v>1542</v>
      </c>
    </row>
    <row r="152" spans="1:5" ht="12.75">
      <c r="A152" s="30" t="s">
        <v>42</v>
      </c>
      <c r="E152" s="31" t="s">
        <v>1543</v>
      </c>
    </row>
    <row r="153" spans="1:5" ht="140.25">
      <c r="A153" t="s">
        <v>43</v>
      </c>
      <c r="E153" s="29" t="s">
        <v>400</v>
      </c>
    </row>
    <row r="154" spans="1:18" ht="12.75" customHeight="1">
      <c r="A154" s="5" t="s">
        <v>33</v>
      </c>
      <c s="5"/>
      <c s="35" t="s">
        <v>27</v>
      </c>
      <c s="5"/>
      <c s="21" t="s">
        <v>1218</v>
      </c>
      <c s="5"/>
      <c s="5"/>
      <c s="5"/>
      <c s="36">
        <f>0+Q154</f>
      </c>
      <c r="O154">
        <f>0+R154</f>
      </c>
      <c r="Q154">
        <f>0+I155</f>
      </c>
      <c>
        <f>0+O155</f>
      </c>
    </row>
    <row r="155" spans="1:16" ht="12.75">
      <c r="A155" s="19" t="s">
        <v>35</v>
      </c>
      <c s="23" t="s">
        <v>278</v>
      </c>
      <c s="23" t="s">
        <v>1224</v>
      </c>
      <c s="19" t="s">
        <v>37</v>
      </c>
      <c s="24" t="s">
        <v>1225</v>
      </c>
      <c s="25" t="s">
        <v>122</v>
      </c>
      <c s="26">
        <v>14.6</v>
      </c>
      <c s="27">
        <v>0</v>
      </c>
      <c s="27">
        <f>ROUND(ROUND(H155,2)*ROUND(G155,3),2)</f>
      </c>
      <c r="O155">
        <f>(I155*21)/100</f>
      </c>
      <c t="s">
        <v>13</v>
      </c>
    </row>
    <row r="156" spans="1:5" ht="38.25">
      <c r="A156" s="28" t="s">
        <v>40</v>
      </c>
      <c r="E156" s="29" t="s">
        <v>1544</v>
      </c>
    </row>
    <row r="157" spans="1:5" ht="12.75">
      <c r="A157" s="30" t="s">
        <v>42</v>
      </c>
      <c r="E157" s="31" t="s">
        <v>1545</v>
      </c>
    </row>
    <row r="158" spans="1:5" ht="76.5">
      <c r="A158" t="s">
        <v>43</v>
      </c>
      <c r="E158" s="29" t="s">
        <v>1223</v>
      </c>
    </row>
    <row r="159" spans="1:18" ht="12.75" customHeight="1">
      <c r="A159" s="5" t="s">
        <v>33</v>
      </c>
      <c s="5"/>
      <c s="35" t="s">
        <v>60</v>
      </c>
      <c s="5"/>
      <c s="21" t="s">
        <v>683</v>
      </c>
      <c s="5"/>
      <c s="5"/>
      <c s="5"/>
      <c s="36">
        <f>0+Q159</f>
      </c>
      <c r="O159">
        <f>0+R159</f>
      </c>
      <c r="Q159">
        <f>0+I160+I164+I168+I172+I176+I180+I184</f>
      </c>
      <c>
        <f>0+O160+O164+O168+O172+O176+O180+O184</f>
      </c>
    </row>
    <row r="160" spans="1:16" ht="12.75">
      <c r="A160" s="19" t="s">
        <v>35</v>
      </c>
      <c s="23" t="s">
        <v>284</v>
      </c>
      <c s="23" t="s">
        <v>1546</v>
      </c>
      <c s="19" t="s">
        <v>37</v>
      </c>
      <c s="24" t="s">
        <v>1547</v>
      </c>
      <c s="25" t="s">
        <v>122</v>
      </c>
      <c s="26">
        <v>146.58</v>
      </c>
      <c s="27">
        <v>0</v>
      </c>
      <c s="27">
        <f>ROUND(ROUND(H160,2)*ROUND(G160,3),2)</f>
      </c>
      <c r="O160">
        <f>(I160*21)/100</f>
      </c>
      <c t="s">
        <v>13</v>
      </c>
    </row>
    <row r="161" spans="1:5" ht="25.5">
      <c r="A161" s="28" t="s">
        <v>40</v>
      </c>
      <c r="E161" s="29" t="s">
        <v>1548</v>
      </c>
    </row>
    <row r="162" spans="1:5" ht="127.5">
      <c r="A162" s="30" t="s">
        <v>42</v>
      </c>
      <c r="E162" s="31" t="s">
        <v>1549</v>
      </c>
    </row>
    <row r="163" spans="1:5" ht="191.25">
      <c r="A163" t="s">
        <v>43</v>
      </c>
      <c r="E163" s="29" t="s">
        <v>1550</v>
      </c>
    </row>
    <row r="164" spans="1:16" ht="12.75">
      <c r="A164" s="19" t="s">
        <v>35</v>
      </c>
      <c s="23" t="s">
        <v>290</v>
      </c>
      <c s="23" t="s">
        <v>1551</v>
      </c>
      <c s="19" t="s">
        <v>37</v>
      </c>
      <c s="24" t="s">
        <v>1552</v>
      </c>
      <c s="25" t="s">
        <v>122</v>
      </c>
      <c s="26">
        <v>14</v>
      </c>
      <c s="27">
        <v>0</v>
      </c>
      <c s="27">
        <f>ROUND(ROUND(H164,2)*ROUND(G164,3),2)</f>
      </c>
      <c r="O164">
        <f>(I164*21)/100</f>
      </c>
      <c t="s">
        <v>13</v>
      </c>
    </row>
    <row r="165" spans="1:5" ht="25.5">
      <c r="A165" s="28" t="s">
        <v>40</v>
      </c>
      <c r="E165" s="29" t="s">
        <v>1553</v>
      </c>
    </row>
    <row r="166" spans="1:5" ht="12.75">
      <c r="A166" s="30" t="s">
        <v>42</v>
      </c>
      <c r="E166" s="31" t="s">
        <v>1554</v>
      </c>
    </row>
    <row r="167" spans="1:5" ht="204">
      <c r="A167" t="s">
        <v>43</v>
      </c>
      <c r="E167" s="29" t="s">
        <v>1555</v>
      </c>
    </row>
    <row r="168" spans="1:16" ht="25.5">
      <c r="A168" s="19" t="s">
        <v>35</v>
      </c>
      <c s="23" t="s">
        <v>296</v>
      </c>
      <c s="23" t="s">
        <v>1556</v>
      </c>
      <c s="19" t="s">
        <v>37</v>
      </c>
      <c s="24" t="s">
        <v>1557</v>
      </c>
      <c s="25" t="s">
        <v>122</v>
      </c>
      <c s="26">
        <v>52.5</v>
      </c>
      <c s="27">
        <v>0</v>
      </c>
      <c s="27">
        <f>ROUND(ROUND(H168,2)*ROUND(G168,3),2)</f>
      </c>
      <c r="O168">
        <f>(I168*21)/100</f>
      </c>
      <c t="s">
        <v>13</v>
      </c>
    </row>
    <row r="169" spans="1:5" ht="25.5">
      <c r="A169" s="28" t="s">
        <v>40</v>
      </c>
      <c r="E169" s="29" t="s">
        <v>1558</v>
      </c>
    </row>
    <row r="170" spans="1:5" ht="12.75">
      <c r="A170" s="30" t="s">
        <v>42</v>
      </c>
      <c r="E170" s="31" t="s">
        <v>1559</v>
      </c>
    </row>
    <row r="171" spans="1:5" ht="204">
      <c r="A171" t="s">
        <v>43</v>
      </c>
      <c r="E171" s="29" t="s">
        <v>1560</v>
      </c>
    </row>
    <row r="172" spans="1:16" ht="12.75">
      <c r="A172" s="19" t="s">
        <v>35</v>
      </c>
      <c s="23" t="s">
        <v>299</v>
      </c>
      <c s="23" t="s">
        <v>1561</v>
      </c>
      <c s="19" t="s">
        <v>37</v>
      </c>
      <c s="24" t="s">
        <v>1562</v>
      </c>
      <c s="25" t="s">
        <v>122</v>
      </c>
      <c s="26">
        <v>48.86</v>
      </c>
      <c s="27">
        <v>0</v>
      </c>
      <c s="27">
        <f>ROUND(ROUND(H172,2)*ROUND(G172,3),2)</f>
      </c>
      <c r="O172">
        <f>(I172*21)/100</f>
      </c>
      <c t="s">
        <v>13</v>
      </c>
    </row>
    <row r="173" spans="1:5" ht="38.25">
      <c r="A173" s="28" t="s">
        <v>40</v>
      </c>
      <c r="E173" s="29" t="s">
        <v>1563</v>
      </c>
    </row>
    <row r="174" spans="1:5" ht="12.75">
      <c r="A174" s="30" t="s">
        <v>42</v>
      </c>
      <c r="E174" s="31" t="s">
        <v>1564</v>
      </c>
    </row>
    <row r="175" spans="1:5" ht="38.25">
      <c r="A175" t="s">
        <v>43</v>
      </c>
      <c r="E175" s="29" t="s">
        <v>1565</v>
      </c>
    </row>
    <row r="176" spans="1:16" ht="12.75">
      <c r="A176" s="19" t="s">
        <v>35</v>
      </c>
      <c s="23" t="s">
        <v>303</v>
      </c>
      <c s="23" t="s">
        <v>1566</v>
      </c>
      <c s="19" t="s">
        <v>37</v>
      </c>
      <c s="24" t="s">
        <v>1567</v>
      </c>
      <c s="25" t="s">
        <v>108</v>
      </c>
      <c s="26">
        <v>0.03</v>
      </c>
      <c s="27">
        <v>0</v>
      </c>
      <c s="27">
        <f>ROUND(ROUND(H176,2)*ROUND(G176,3),2)</f>
      </c>
      <c r="O176">
        <f>(I176*21)/100</f>
      </c>
      <c t="s">
        <v>13</v>
      </c>
    </row>
    <row r="177" spans="1:5" ht="25.5">
      <c r="A177" s="28" t="s">
        <v>40</v>
      </c>
      <c r="E177" s="29" t="s">
        <v>1568</v>
      </c>
    </row>
    <row r="178" spans="1:5" ht="12.75">
      <c r="A178" s="30" t="s">
        <v>42</v>
      </c>
      <c r="E178" s="31" t="s">
        <v>1569</v>
      </c>
    </row>
    <row r="179" spans="1:5" ht="51">
      <c r="A179" t="s">
        <v>43</v>
      </c>
      <c r="E179" s="29" t="s">
        <v>1570</v>
      </c>
    </row>
    <row r="180" spans="1:16" ht="12.75">
      <c r="A180" s="19" t="s">
        <v>35</v>
      </c>
      <c s="23" t="s">
        <v>309</v>
      </c>
      <c s="23" t="s">
        <v>1571</v>
      </c>
      <c s="19" t="s">
        <v>37</v>
      </c>
      <c s="24" t="s">
        <v>1572</v>
      </c>
      <c s="25" t="s">
        <v>122</v>
      </c>
      <c s="26">
        <v>3</v>
      </c>
      <c s="27">
        <v>0</v>
      </c>
      <c s="27">
        <f>ROUND(ROUND(H180,2)*ROUND(G180,3),2)</f>
      </c>
      <c r="O180">
        <f>(I180*21)/100</f>
      </c>
      <c t="s">
        <v>13</v>
      </c>
    </row>
    <row r="181" spans="1:5" ht="25.5">
      <c r="A181" s="28" t="s">
        <v>40</v>
      </c>
      <c r="E181" s="29" t="s">
        <v>1573</v>
      </c>
    </row>
    <row r="182" spans="1:5" ht="12.75">
      <c r="A182" s="30" t="s">
        <v>42</v>
      </c>
      <c r="E182" s="31" t="s">
        <v>1574</v>
      </c>
    </row>
    <row r="183" spans="1:5" ht="51">
      <c r="A183" t="s">
        <v>43</v>
      </c>
      <c r="E183" s="29" t="s">
        <v>1575</v>
      </c>
    </row>
    <row r="184" spans="1:16" ht="12.75">
      <c r="A184" s="19" t="s">
        <v>35</v>
      </c>
      <c s="23" t="s">
        <v>316</v>
      </c>
      <c s="23" t="s">
        <v>1576</v>
      </c>
      <c s="19" t="s">
        <v>37</v>
      </c>
      <c s="24" t="s">
        <v>1577</v>
      </c>
      <c s="25" t="s">
        <v>122</v>
      </c>
      <c s="26">
        <v>8</v>
      </c>
      <c s="27">
        <v>0</v>
      </c>
      <c s="27">
        <f>ROUND(ROUND(H184,2)*ROUND(G184,3),2)</f>
      </c>
      <c r="O184">
        <f>(I184*21)/100</f>
      </c>
      <c t="s">
        <v>13</v>
      </c>
    </row>
    <row r="185" spans="1:5" ht="25.5">
      <c r="A185" s="28" t="s">
        <v>40</v>
      </c>
      <c r="E185" s="29" t="s">
        <v>1578</v>
      </c>
    </row>
    <row r="186" spans="1:5" ht="12.75">
      <c r="A186" s="30" t="s">
        <v>42</v>
      </c>
      <c r="E186" s="31" t="s">
        <v>1579</v>
      </c>
    </row>
    <row r="187" spans="1:5" ht="51">
      <c r="A187" t="s">
        <v>43</v>
      </c>
      <c r="E187" s="29" t="s">
        <v>1575</v>
      </c>
    </row>
    <row r="188" spans="1:18" ht="12.75" customHeight="1">
      <c r="A188" s="5" t="s">
        <v>33</v>
      </c>
      <c s="5"/>
      <c s="35" t="s">
        <v>65</v>
      </c>
      <c s="5"/>
      <c s="21" t="s">
        <v>455</v>
      </c>
      <c s="5"/>
      <c s="5"/>
      <c s="5"/>
      <c s="36">
        <f>0+Q188</f>
      </c>
      <c r="O188">
        <f>0+R188</f>
      </c>
      <c r="Q188">
        <f>0+I189</f>
      </c>
      <c>
        <f>0+O189</f>
      </c>
    </row>
    <row r="189" spans="1:16" ht="12.75">
      <c r="A189" s="19" t="s">
        <v>35</v>
      </c>
      <c s="23" t="s">
        <v>322</v>
      </c>
      <c s="23" t="s">
        <v>1580</v>
      </c>
      <c s="19" t="s">
        <v>37</v>
      </c>
      <c s="24" t="s">
        <v>1581</v>
      </c>
      <c s="25" t="s">
        <v>159</v>
      </c>
      <c s="26">
        <v>18</v>
      </c>
      <c s="27">
        <v>0</v>
      </c>
      <c s="27">
        <f>ROUND(ROUND(H189,2)*ROUND(G189,3),2)</f>
      </c>
      <c r="O189">
        <f>(I189*21)/100</f>
      </c>
      <c t="s">
        <v>13</v>
      </c>
    </row>
    <row r="190" spans="1:5" ht="25.5">
      <c r="A190" s="28" t="s">
        <v>40</v>
      </c>
      <c r="E190" s="29" t="s">
        <v>1582</v>
      </c>
    </row>
    <row r="191" spans="1:5" ht="12.75">
      <c r="A191" s="30" t="s">
        <v>42</v>
      </c>
      <c r="E191" s="31" t="s">
        <v>1583</v>
      </c>
    </row>
    <row r="192" spans="1:5" ht="242.25">
      <c r="A192" t="s">
        <v>43</v>
      </c>
      <c r="E192" s="29" t="s">
        <v>1584</v>
      </c>
    </row>
    <row r="193" spans="1:18" ht="12.75" customHeight="1">
      <c r="A193" s="5" t="s">
        <v>33</v>
      </c>
      <c s="5"/>
      <c s="35" t="s">
        <v>30</v>
      </c>
      <c s="5"/>
      <c s="21" t="s">
        <v>511</v>
      </c>
      <c s="5"/>
      <c s="5"/>
      <c s="5"/>
      <c s="36">
        <f>0+Q193</f>
      </c>
      <c r="O193">
        <f>0+R193</f>
      </c>
      <c r="Q193">
        <f>0+I194+I198+I202+I206+I210+I214+I218+I222+I226</f>
      </c>
      <c>
        <f>0+O194+O198+O202+O206+O210+O214+O218+O222+O226</f>
      </c>
    </row>
    <row r="194" spans="1:16" ht="12.75">
      <c r="A194" s="19" t="s">
        <v>35</v>
      </c>
      <c s="23" t="s">
        <v>327</v>
      </c>
      <c s="23" t="s">
        <v>1585</v>
      </c>
      <c s="19" t="s">
        <v>37</v>
      </c>
      <c s="24" t="s">
        <v>1586</v>
      </c>
      <c s="25" t="s">
        <v>159</v>
      </c>
      <c s="26">
        <v>14.4</v>
      </c>
      <c s="27">
        <v>0</v>
      </c>
      <c s="27">
        <f>ROUND(ROUND(H194,2)*ROUND(G194,3),2)</f>
      </c>
      <c r="O194">
        <f>(I194*21)/100</f>
      </c>
      <c t="s">
        <v>13</v>
      </c>
    </row>
    <row r="195" spans="1:5" ht="25.5">
      <c r="A195" s="28" t="s">
        <v>40</v>
      </c>
      <c r="E195" s="29" t="s">
        <v>1587</v>
      </c>
    </row>
    <row r="196" spans="1:5" ht="12.75">
      <c r="A196" s="30" t="s">
        <v>42</v>
      </c>
      <c r="E196" s="31" t="s">
        <v>1588</v>
      </c>
    </row>
    <row r="197" spans="1:5" ht="38.25">
      <c r="A197" t="s">
        <v>43</v>
      </c>
      <c r="E197" s="29" t="s">
        <v>523</v>
      </c>
    </row>
    <row r="198" spans="1:16" ht="12.75">
      <c r="A198" s="19" t="s">
        <v>35</v>
      </c>
      <c s="23" t="s">
        <v>334</v>
      </c>
      <c s="23" t="s">
        <v>1070</v>
      </c>
      <c s="19" t="s">
        <v>37</v>
      </c>
      <c s="24" t="s">
        <v>1071</v>
      </c>
      <c s="25" t="s">
        <v>159</v>
      </c>
      <c s="26">
        <v>24</v>
      </c>
      <c s="27">
        <v>0</v>
      </c>
      <c s="27">
        <f>ROUND(ROUND(H198,2)*ROUND(G198,3),2)</f>
      </c>
      <c r="O198">
        <f>(I198*21)/100</f>
      </c>
      <c t="s">
        <v>13</v>
      </c>
    </row>
    <row r="199" spans="1:5" ht="25.5">
      <c r="A199" s="28" t="s">
        <v>40</v>
      </c>
      <c r="E199" s="29" t="s">
        <v>1589</v>
      </c>
    </row>
    <row r="200" spans="1:5" ht="12.75">
      <c r="A200" s="30" t="s">
        <v>42</v>
      </c>
      <c r="E200" s="31" t="s">
        <v>1590</v>
      </c>
    </row>
    <row r="201" spans="1:5" ht="114.75">
      <c r="A201" t="s">
        <v>43</v>
      </c>
      <c r="E201" s="29" t="s">
        <v>1074</v>
      </c>
    </row>
    <row r="202" spans="1:16" ht="12.75">
      <c r="A202" s="19" t="s">
        <v>35</v>
      </c>
      <c s="23" t="s">
        <v>340</v>
      </c>
      <c s="23" t="s">
        <v>1591</v>
      </c>
      <c s="19" t="s">
        <v>37</v>
      </c>
      <c s="24" t="s">
        <v>1592</v>
      </c>
      <c s="25" t="s">
        <v>159</v>
      </c>
      <c s="26">
        <v>12</v>
      </c>
      <c s="27">
        <v>0</v>
      </c>
      <c s="27">
        <f>ROUND(ROUND(H202,2)*ROUND(G202,3),2)</f>
      </c>
      <c r="O202">
        <f>(I202*21)/100</f>
      </c>
      <c t="s">
        <v>13</v>
      </c>
    </row>
    <row r="203" spans="1:5" ht="25.5">
      <c r="A203" s="28" t="s">
        <v>40</v>
      </c>
      <c r="E203" s="29" t="s">
        <v>1593</v>
      </c>
    </row>
    <row r="204" spans="1:5" ht="12.75">
      <c r="A204" s="30" t="s">
        <v>42</v>
      </c>
      <c r="E204" s="31" t="s">
        <v>1594</v>
      </c>
    </row>
    <row r="205" spans="1:5" ht="51">
      <c r="A205" t="s">
        <v>43</v>
      </c>
      <c r="E205" s="29" t="s">
        <v>599</v>
      </c>
    </row>
    <row r="206" spans="1:16" ht="12.75">
      <c r="A206" s="19" t="s">
        <v>35</v>
      </c>
      <c s="23" t="s">
        <v>343</v>
      </c>
      <c s="23" t="s">
        <v>595</v>
      </c>
      <c s="19" t="s">
        <v>37</v>
      </c>
      <c s="24" t="s">
        <v>596</v>
      </c>
      <c s="25" t="s">
        <v>159</v>
      </c>
      <c s="26">
        <v>8</v>
      </c>
      <c s="27">
        <v>0</v>
      </c>
      <c s="27">
        <f>ROUND(ROUND(H206,2)*ROUND(G206,3),2)</f>
      </c>
      <c r="O206">
        <f>(I206*21)/100</f>
      </c>
      <c t="s">
        <v>13</v>
      </c>
    </row>
    <row r="207" spans="1:5" ht="25.5">
      <c r="A207" s="28" t="s">
        <v>40</v>
      </c>
      <c r="E207" s="29" t="s">
        <v>1595</v>
      </c>
    </row>
    <row r="208" spans="1:5" ht="12.75">
      <c r="A208" s="30" t="s">
        <v>42</v>
      </c>
      <c r="E208" s="31" t="s">
        <v>1596</v>
      </c>
    </row>
    <row r="209" spans="1:5" ht="51">
      <c r="A209" t="s">
        <v>43</v>
      </c>
      <c r="E209" s="29" t="s">
        <v>599</v>
      </c>
    </row>
    <row r="210" spans="1:16" ht="12.75">
      <c r="A210" s="19" t="s">
        <v>35</v>
      </c>
      <c s="23" t="s">
        <v>346</v>
      </c>
      <c s="23" t="s">
        <v>1597</v>
      </c>
      <c s="19" t="s">
        <v>37</v>
      </c>
      <c s="24" t="s">
        <v>1598</v>
      </c>
      <c s="25" t="s">
        <v>159</v>
      </c>
      <c s="26">
        <v>26</v>
      </c>
      <c s="27">
        <v>0</v>
      </c>
      <c s="27">
        <f>ROUND(ROUND(H210,2)*ROUND(G210,3),2)</f>
      </c>
      <c r="O210">
        <f>(I210*21)/100</f>
      </c>
      <c t="s">
        <v>13</v>
      </c>
    </row>
    <row r="211" spans="1:5" ht="25.5">
      <c r="A211" s="28" t="s">
        <v>40</v>
      </c>
      <c r="E211" s="29" t="s">
        <v>1599</v>
      </c>
    </row>
    <row r="212" spans="1:5" ht="12.75">
      <c r="A212" s="30" t="s">
        <v>42</v>
      </c>
      <c r="E212" s="31" t="s">
        <v>1445</v>
      </c>
    </row>
    <row r="213" spans="1:5" ht="38.25">
      <c r="A213" t="s">
        <v>43</v>
      </c>
      <c r="E213" s="29" t="s">
        <v>1600</v>
      </c>
    </row>
    <row r="214" spans="1:16" ht="12.75">
      <c r="A214" s="19" t="s">
        <v>35</v>
      </c>
      <c s="23" t="s">
        <v>349</v>
      </c>
      <c s="23" t="s">
        <v>1601</v>
      </c>
      <c s="19" t="s">
        <v>37</v>
      </c>
      <c s="24" t="s">
        <v>1602</v>
      </c>
      <c s="25" t="s">
        <v>159</v>
      </c>
      <c s="26">
        <v>12.4</v>
      </c>
      <c s="27">
        <v>0</v>
      </c>
      <c s="27">
        <f>ROUND(ROUND(H214,2)*ROUND(G214,3),2)</f>
      </c>
      <c r="O214">
        <f>(I214*21)/100</f>
      </c>
      <c t="s">
        <v>13</v>
      </c>
    </row>
    <row r="215" spans="1:5" ht="25.5">
      <c r="A215" s="28" t="s">
        <v>40</v>
      </c>
      <c r="E215" s="29" t="s">
        <v>1603</v>
      </c>
    </row>
    <row r="216" spans="1:5" ht="12.75">
      <c r="A216" s="30" t="s">
        <v>42</v>
      </c>
      <c r="E216" s="31" t="s">
        <v>1449</v>
      </c>
    </row>
    <row r="217" spans="1:5" ht="38.25">
      <c r="A217" t="s">
        <v>43</v>
      </c>
      <c r="E217" s="29" t="s">
        <v>1600</v>
      </c>
    </row>
    <row r="218" spans="1:16" ht="12.75">
      <c r="A218" s="19" t="s">
        <v>35</v>
      </c>
      <c s="23" t="s">
        <v>355</v>
      </c>
      <c s="23" t="s">
        <v>1604</v>
      </c>
      <c s="19" t="s">
        <v>37</v>
      </c>
      <c s="24" t="s">
        <v>1605</v>
      </c>
      <c s="25" t="s">
        <v>138</v>
      </c>
      <c s="26">
        <v>12.369</v>
      </c>
      <c s="27">
        <v>0</v>
      </c>
      <c s="27">
        <f>ROUND(ROUND(H218,2)*ROUND(G218,3),2)</f>
      </c>
      <c r="O218">
        <f>(I218*21)/100</f>
      </c>
      <c t="s">
        <v>13</v>
      </c>
    </row>
    <row r="219" spans="1:5" ht="63.75">
      <c r="A219" s="28" t="s">
        <v>40</v>
      </c>
      <c r="E219" s="29" t="s">
        <v>1606</v>
      </c>
    </row>
    <row r="220" spans="1:5" ht="63.75">
      <c r="A220" s="30" t="s">
        <v>42</v>
      </c>
      <c r="E220" s="31" t="s">
        <v>1607</v>
      </c>
    </row>
    <row r="221" spans="1:5" ht="102">
      <c r="A221" t="s">
        <v>43</v>
      </c>
      <c r="E221" s="29" t="s">
        <v>704</v>
      </c>
    </row>
    <row r="222" spans="1:16" ht="12.75">
      <c r="A222" s="19" t="s">
        <v>35</v>
      </c>
      <c s="23" t="s">
        <v>360</v>
      </c>
      <c s="23" t="s">
        <v>933</v>
      </c>
      <c s="19" t="s">
        <v>37</v>
      </c>
      <c s="24" t="s">
        <v>934</v>
      </c>
      <c s="25" t="s">
        <v>138</v>
      </c>
      <c s="26">
        <v>18.5</v>
      </c>
      <c s="27">
        <v>0</v>
      </c>
      <c s="27">
        <f>ROUND(ROUND(H222,2)*ROUND(G222,3),2)</f>
      </c>
      <c r="O222">
        <f>(I222*21)/100</f>
      </c>
      <c t="s">
        <v>13</v>
      </c>
    </row>
    <row r="223" spans="1:5" ht="51">
      <c r="A223" s="28" t="s">
        <v>40</v>
      </c>
      <c r="E223" s="29" t="s">
        <v>1608</v>
      </c>
    </row>
    <row r="224" spans="1:5" ht="38.25">
      <c r="A224" s="30" t="s">
        <v>42</v>
      </c>
      <c r="E224" s="31" t="s">
        <v>1609</v>
      </c>
    </row>
    <row r="225" spans="1:5" ht="102">
      <c r="A225" t="s">
        <v>43</v>
      </c>
      <c r="E225" s="29" t="s">
        <v>704</v>
      </c>
    </row>
    <row r="226" spans="1:16" ht="12.75">
      <c r="A226" s="19" t="s">
        <v>35</v>
      </c>
      <c s="23" t="s">
        <v>365</v>
      </c>
      <c s="23" t="s">
        <v>1610</v>
      </c>
      <c s="19" t="s">
        <v>37</v>
      </c>
      <c s="24" t="s">
        <v>1611</v>
      </c>
      <c s="25" t="s">
        <v>122</v>
      </c>
      <c s="26">
        <v>56.94</v>
      </c>
      <c s="27">
        <v>0</v>
      </c>
      <c s="27">
        <f>ROUND(ROUND(H226,2)*ROUND(G226,3),2)</f>
      </c>
      <c r="O226">
        <f>(I226*21)/100</f>
      </c>
      <c t="s">
        <v>13</v>
      </c>
    </row>
    <row r="227" spans="1:5" ht="51">
      <c r="A227" s="28" t="s">
        <v>40</v>
      </c>
      <c r="E227" s="29" t="s">
        <v>1612</v>
      </c>
    </row>
    <row r="228" spans="1:5" ht="12.75">
      <c r="A228" s="30" t="s">
        <v>42</v>
      </c>
      <c r="E228" s="31" t="s">
        <v>1613</v>
      </c>
    </row>
    <row r="229" spans="1:5" ht="76.5">
      <c r="A229" t="s">
        <v>43</v>
      </c>
      <c r="E229" s="29" t="s">
        <v>622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0+O8+O21+O42+O51+O68+O77+O82</f>
      </c>
      <c t="s">
        <v>12</v>
      </c>
    </row>
    <row r="3" spans="1:16" ht="15" customHeight="1">
      <c r="A3" t="s">
        <v>1</v>
      </c>
      <c s="8" t="s">
        <v>4</v>
      </c>
      <c s="9" t="s">
        <v>5</v>
      </c>
      <c s="1"/>
      <c s="10" t="s">
        <v>6</v>
      </c>
      <c s="1"/>
      <c s="4"/>
      <c s="3" t="s">
        <v>1614</v>
      </c>
      <c s="32">
        <f>0+I8+I21+I42+I51+I68+I77+I82</f>
      </c>
      <c r="O3" t="s">
        <v>9</v>
      </c>
      <c t="s">
        <v>13</v>
      </c>
    </row>
    <row r="4" spans="1:16" ht="15" customHeight="1">
      <c r="A4" t="s">
        <v>7</v>
      </c>
      <c s="12" t="s">
        <v>8</v>
      </c>
      <c s="13" t="s">
        <v>1614</v>
      </c>
      <c s="5"/>
      <c s="14" t="s">
        <v>1615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106</v>
      </c>
      <c s="19" t="s">
        <v>19</v>
      </c>
      <c s="24" t="s">
        <v>107</v>
      </c>
      <c s="25" t="s">
        <v>108</v>
      </c>
      <c s="26">
        <v>52.8</v>
      </c>
      <c s="27">
        <v>0</v>
      </c>
      <c s="27">
        <f>ROUND(ROUND(H9,2)*ROUND(G9,3),2)</f>
      </c>
      <c r="O9">
        <f>(I9*21)/100</f>
      </c>
      <c t="s">
        <v>13</v>
      </c>
    </row>
    <row r="10" spans="1:5" ht="12.75">
      <c r="A10" s="28" t="s">
        <v>40</v>
      </c>
      <c r="E10" s="29" t="s">
        <v>1426</v>
      </c>
    </row>
    <row r="11" spans="1:5" ht="12.75">
      <c r="A11" s="30" t="s">
        <v>42</v>
      </c>
      <c r="E11" s="31" t="s">
        <v>1616</v>
      </c>
    </row>
    <row r="12" spans="1:5" ht="25.5">
      <c r="A12" t="s">
        <v>43</v>
      </c>
      <c r="E12" s="29" t="s">
        <v>111</v>
      </c>
    </row>
    <row r="13" spans="1:16" ht="12.75">
      <c r="A13" s="19" t="s">
        <v>35</v>
      </c>
      <c s="23" t="s">
        <v>13</v>
      </c>
      <c s="23" t="s">
        <v>106</v>
      </c>
      <c s="19" t="s">
        <v>13</v>
      </c>
      <c s="24" t="s">
        <v>107</v>
      </c>
      <c s="25" t="s">
        <v>108</v>
      </c>
      <c s="26">
        <v>30</v>
      </c>
      <c s="27">
        <v>0</v>
      </c>
      <c s="27">
        <f>ROUND(ROUND(H13,2)*ROUND(G13,3),2)</f>
      </c>
      <c r="O13">
        <f>(I13*21)/100</f>
      </c>
      <c t="s">
        <v>13</v>
      </c>
    </row>
    <row r="14" spans="1:5" ht="12.75">
      <c r="A14" s="28" t="s">
        <v>40</v>
      </c>
      <c r="E14" s="29" t="s">
        <v>112</v>
      </c>
    </row>
    <row r="15" spans="1:5" ht="12.75">
      <c r="A15" s="30" t="s">
        <v>42</v>
      </c>
      <c r="E15" s="31" t="s">
        <v>1617</v>
      </c>
    </row>
    <row r="16" spans="1:5" ht="25.5">
      <c r="A16" t="s">
        <v>43</v>
      </c>
      <c r="E16" s="29" t="s">
        <v>111</v>
      </c>
    </row>
    <row r="17" spans="1:16" ht="12.75">
      <c r="A17" s="19" t="s">
        <v>35</v>
      </c>
      <c s="23" t="s">
        <v>12</v>
      </c>
      <c s="23" t="s">
        <v>106</v>
      </c>
      <c s="19" t="s">
        <v>12</v>
      </c>
      <c s="24" t="s">
        <v>107</v>
      </c>
      <c s="25" t="s">
        <v>108</v>
      </c>
      <c s="26">
        <v>16.896</v>
      </c>
      <c s="27">
        <v>0</v>
      </c>
      <c s="27">
        <f>ROUND(ROUND(H17,2)*ROUND(G17,3),2)</f>
      </c>
      <c r="O17">
        <f>(I17*21)/100</f>
      </c>
      <c t="s">
        <v>13</v>
      </c>
    </row>
    <row r="18" spans="1:5" ht="25.5">
      <c r="A18" s="28" t="s">
        <v>40</v>
      </c>
      <c r="E18" s="29" t="s">
        <v>1618</v>
      </c>
    </row>
    <row r="19" spans="1:5" ht="12.75">
      <c r="A19" s="30" t="s">
        <v>42</v>
      </c>
      <c r="E19" s="31" t="s">
        <v>1619</v>
      </c>
    </row>
    <row r="20" spans="1:5" ht="25.5">
      <c r="A20" t="s">
        <v>43</v>
      </c>
      <c r="E20" s="29" t="s">
        <v>111</v>
      </c>
    </row>
    <row r="21" spans="1:18" ht="12.75" customHeight="1">
      <c r="A21" s="5" t="s">
        <v>33</v>
      </c>
      <c s="5"/>
      <c s="35" t="s">
        <v>19</v>
      </c>
      <c s="5"/>
      <c s="21" t="s">
        <v>119</v>
      </c>
      <c s="5"/>
      <c s="5"/>
      <c s="5"/>
      <c s="36">
        <f>0+Q21</f>
      </c>
      <c r="O21">
        <f>0+R21</f>
      </c>
      <c r="Q21">
        <f>0+I22+I26+I30+I34+I38</f>
      </c>
      <c>
        <f>0+O22+O26+O30+O34+O38</f>
      </c>
    </row>
    <row r="22" spans="1:16" ht="12.75">
      <c r="A22" s="19" t="s">
        <v>35</v>
      </c>
      <c s="23" t="s">
        <v>23</v>
      </c>
      <c s="23" t="s">
        <v>211</v>
      </c>
      <c s="19" t="s">
        <v>37</v>
      </c>
      <c s="24" t="s">
        <v>212</v>
      </c>
      <c s="25" t="s">
        <v>138</v>
      </c>
      <c s="26">
        <v>12</v>
      </c>
      <c s="27">
        <v>0</v>
      </c>
      <c s="27">
        <f>ROUND(ROUND(H22,2)*ROUND(G22,3),2)</f>
      </c>
      <c r="O22">
        <f>(I22*21)/100</f>
      </c>
      <c t="s">
        <v>13</v>
      </c>
    </row>
    <row r="23" spans="1:5" ht="38.25">
      <c r="A23" s="28" t="s">
        <v>40</v>
      </c>
      <c r="E23" s="29" t="s">
        <v>1620</v>
      </c>
    </row>
    <row r="24" spans="1:5" ht="12.75">
      <c r="A24" s="30" t="s">
        <v>42</v>
      </c>
      <c r="E24" s="31" t="s">
        <v>1621</v>
      </c>
    </row>
    <row r="25" spans="1:5" ht="318.75">
      <c r="A25" t="s">
        <v>43</v>
      </c>
      <c r="E25" s="29" t="s">
        <v>209</v>
      </c>
    </row>
    <row r="26" spans="1:16" ht="12.75">
      <c r="A26" s="19" t="s">
        <v>35</v>
      </c>
      <c s="23" t="s">
        <v>25</v>
      </c>
      <c s="23" t="s">
        <v>1622</v>
      </c>
      <c s="19" t="s">
        <v>37</v>
      </c>
      <c s="24" t="s">
        <v>1623</v>
      </c>
      <c s="25" t="s">
        <v>138</v>
      </c>
      <c s="26">
        <v>26.4</v>
      </c>
      <c s="27">
        <v>0</v>
      </c>
      <c s="27">
        <f>ROUND(ROUND(H26,2)*ROUND(G26,3),2)</f>
      </c>
      <c r="O26">
        <f>(I26*21)/100</f>
      </c>
      <c t="s">
        <v>13</v>
      </c>
    </row>
    <row r="27" spans="1:5" ht="51">
      <c r="A27" s="28" t="s">
        <v>40</v>
      </c>
      <c r="E27" s="29" t="s">
        <v>1624</v>
      </c>
    </row>
    <row r="28" spans="1:5" ht="12.75">
      <c r="A28" s="30" t="s">
        <v>42</v>
      </c>
      <c r="E28" s="31" t="s">
        <v>1625</v>
      </c>
    </row>
    <row r="29" spans="1:5" ht="318.75">
      <c r="A29" t="s">
        <v>43</v>
      </c>
      <c r="E29" s="29" t="s">
        <v>1626</v>
      </c>
    </row>
    <row r="30" spans="1:16" ht="12.75">
      <c r="A30" s="19" t="s">
        <v>35</v>
      </c>
      <c s="23" t="s">
        <v>27</v>
      </c>
      <c s="23" t="s">
        <v>261</v>
      </c>
      <c s="19" t="s">
        <v>262</v>
      </c>
      <c s="24" t="s">
        <v>263</v>
      </c>
      <c s="25" t="s">
        <v>122</v>
      </c>
      <c s="26">
        <v>48</v>
      </c>
      <c s="27">
        <v>0</v>
      </c>
      <c s="27">
        <f>ROUND(ROUND(H30,2)*ROUND(G30,3),2)</f>
      </c>
      <c r="O30">
        <f>(I30*21)/100</f>
      </c>
      <c t="s">
        <v>13</v>
      </c>
    </row>
    <row r="31" spans="1:5" ht="38.25">
      <c r="A31" s="28" t="s">
        <v>40</v>
      </c>
      <c r="E31" s="29" t="s">
        <v>1627</v>
      </c>
    </row>
    <row r="32" spans="1:5" ht="12.75">
      <c r="A32" s="30" t="s">
        <v>42</v>
      </c>
      <c r="E32" s="31" t="s">
        <v>1628</v>
      </c>
    </row>
    <row r="33" spans="1:5" ht="38.25">
      <c r="A33" t="s">
        <v>43</v>
      </c>
      <c r="E33" s="29" t="s">
        <v>266</v>
      </c>
    </row>
    <row r="34" spans="1:16" ht="12.75">
      <c r="A34" s="19" t="s">
        <v>35</v>
      </c>
      <c s="23" t="s">
        <v>60</v>
      </c>
      <c s="23" t="s">
        <v>268</v>
      </c>
      <c s="19" t="s">
        <v>37</v>
      </c>
      <c s="24" t="s">
        <v>269</v>
      </c>
      <c s="25" t="s">
        <v>122</v>
      </c>
      <c s="26">
        <v>48</v>
      </c>
      <c s="27">
        <v>0</v>
      </c>
      <c s="27">
        <f>ROUND(ROUND(H34,2)*ROUND(G34,3),2)</f>
      </c>
      <c r="O34">
        <f>(I34*21)/100</f>
      </c>
      <c t="s">
        <v>13</v>
      </c>
    </row>
    <row r="35" spans="1:5" ht="25.5">
      <c r="A35" s="28" t="s">
        <v>40</v>
      </c>
      <c r="E35" s="29" t="s">
        <v>1629</v>
      </c>
    </row>
    <row r="36" spans="1:5" ht="12.75">
      <c r="A36" s="30" t="s">
        <v>42</v>
      </c>
      <c r="E36" s="31" t="s">
        <v>1630</v>
      </c>
    </row>
    <row r="37" spans="1:5" ht="25.5">
      <c r="A37" t="s">
        <v>43</v>
      </c>
      <c r="E37" s="29" t="s">
        <v>272</v>
      </c>
    </row>
    <row r="38" spans="1:16" ht="12.75">
      <c r="A38" s="19" t="s">
        <v>35</v>
      </c>
      <c s="23" t="s">
        <v>65</v>
      </c>
      <c s="23" t="s">
        <v>274</v>
      </c>
      <c s="19" t="s">
        <v>37</v>
      </c>
      <c s="24" t="s">
        <v>275</v>
      </c>
      <c s="25" t="s">
        <v>122</v>
      </c>
      <c s="26">
        <v>48</v>
      </c>
      <c s="27">
        <v>0</v>
      </c>
      <c s="27">
        <f>ROUND(ROUND(H38,2)*ROUND(G38,3),2)</f>
      </c>
      <c r="O38">
        <f>(I38*21)/100</f>
      </c>
      <c t="s">
        <v>13</v>
      </c>
    </row>
    <row r="39" spans="1:5" ht="12.75">
      <c r="A39" s="28" t="s">
        <v>40</v>
      </c>
      <c r="E39" s="29" t="s">
        <v>1631</v>
      </c>
    </row>
    <row r="40" spans="1:5" ht="12.75">
      <c r="A40" s="30" t="s">
        <v>42</v>
      </c>
      <c r="E40" s="31" t="s">
        <v>1630</v>
      </c>
    </row>
    <row r="41" spans="1:5" ht="38.25">
      <c r="A41" t="s">
        <v>43</v>
      </c>
      <c r="E41" s="29" t="s">
        <v>276</v>
      </c>
    </row>
    <row r="42" spans="1:18" ht="12.75" customHeight="1">
      <c r="A42" s="5" t="s">
        <v>33</v>
      </c>
      <c s="5"/>
      <c s="35" t="s">
        <v>13</v>
      </c>
      <c s="5"/>
      <c s="21" t="s">
        <v>277</v>
      </c>
      <c s="5"/>
      <c s="5"/>
      <c s="5"/>
      <c s="36">
        <f>0+Q42</f>
      </c>
      <c r="O42">
        <f>0+R42</f>
      </c>
      <c r="Q42">
        <f>0+I43+I47</f>
      </c>
      <c>
        <f>0+O43+O47</f>
      </c>
    </row>
    <row r="43" spans="1:16" ht="12.75">
      <c r="A43" s="19" t="s">
        <v>35</v>
      </c>
      <c s="23" t="s">
        <v>30</v>
      </c>
      <c s="23" t="s">
        <v>1632</v>
      </c>
      <c s="19" t="s">
        <v>37</v>
      </c>
      <c s="24" t="s">
        <v>1633</v>
      </c>
      <c s="25" t="s">
        <v>122</v>
      </c>
      <c s="26">
        <v>154</v>
      </c>
      <c s="27">
        <v>0</v>
      </c>
      <c s="27">
        <f>ROUND(ROUND(H43,2)*ROUND(G43,3),2)</f>
      </c>
      <c r="O43">
        <f>(I43*21)/100</f>
      </c>
      <c t="s">
        <v>13</v>
      </c>
    </row>
    <row r="44" spans="1:5" ht="25.5">
      <c r="A44" s="28" t="s">
        <v>40</v>
      </c>
      <c r="E44" s="29" t="s">
        <v>1634</v>
      </c>
    </row>
    <row r="45" spans="1:5" ht="12.75">
      <c r="A45" s="30" t="s">
        <v>42</v>
      </c>
      <c r="E45" s="31" t="s">
        <v>1635</v>
      </c>
    </row>
    <row r="46" spans="1:5" ht="25.5">
      <c r="A46" t="s">
        <v>43</v>
      </c>
      <c r="E46" s="29" t="s">
        <v>1636</v>
      </c>
    </row>
    <row r="47" spans="1:16" ht="25.5">
      <c r="A47" s="19" t="s">
        <v>35</v>
      </c>
      <c s="23" t="s">
        <v>32</v>
      </c>
      <c s="23" t="s">
        <v>1637</v>
      </c>
      <c s="19" t="s">
        <v>37</v>
      </c>
      <c s="24" t="s">
        <v>1638</v>
      </c>
      <c s="25" t="s">
        <v>68</v>
      </c>
      <c s="26">
        <v>440</v>
      </c>
      <c s="27">
        <v>0</v>
      </c>
      <c s="27">
        <f>ROUND(ROUND(H47,2)*ROUND(G47,3),2)</f>
      </c>
      <c r="O47">
        <f>(I47*21)/100</f>
      </c>
      <c t="s">
        <v>13</v>
      </c>
    </row>
    <row r="48" spans="1:5" ht="51">
      <c r="A48" s="28" t="s">
        <v>40</v>
      </c>
      <c r="E48" s="29" t="s">
        <v>1639</v>
      </c>
    </row>
    <row r="49" spans="1:5" ht="38.25">
      <c r="A49" s="30" t="s">
        <v>42</v>
      </c>
      <c r="E49" s="31" t="s">
        <v>1640</v>
      </c>
    </row>
    <row r="50" spans="1:5" ht="63.75">
      <c r="A50" t="s">
        <v>43</v>
      </c>
      <c r="E50" s="29" t="s">
        <v>1641</v>
      </c>
    </row>
    <row r="51" spans="1:18" ht="12.75" customHeight="1">
      <c r="A51" s="5" t="s">
        <v>33</v>
      </c>
      <c s="5"/>
      <c s="35" t="s">
        <v>12</v>
      </c>
      <c s="5"/>
      <c s="21" t="s">
        <v>308</v>
      </c>
      <c s="5"/>
      <c s="5"/>
      <c s="5"/>
      <c s="36">
        <f>0+Q51</f>
      </c>
      <c r="O51">
        <f>0+R51</f>
      </c>
      <c r="Q51">
        <f>0+I52+I56+I60+I64</f>
      </c>
      <c>
        <f>0+O52+O56+O60+O64</f>
      </c>
    </row>
    <row r="52" spans="1:16" ht="12.75">
      <c r="A52" s="19" t="s">
        <v>35</v>
      </c>
      <c s="23" t="s">
        <v>77</v>
      </c>
      <c s="23" t="s">
        <v>1642</v>
      </c>
      <c s="19" t="s">
        <v>37</v>
      </c>
      <c s="24" t="s">
        <v>1643</v>
      </c>
      <c s="25" t="s">
        <v>108</v>
      </c>
      <c s="26">
        <v>0.521</v>
      </c>
      <c s="27">
        <v>0</v>
      </c>
      <c s="27">
        <f>ROUND(ROUND(H52,2)*ROUND(G52,3),2)</f>
      </c>
      <c r="O52">
        <f>(I52*21)/100</f>
      </c>
      <c t="s">
        <v>13</v>
      </c>
    </row>
    <row r="53" spans="1:5" ht="25.5">
      <c r="A53" s="28" t="s">
        <v>40</v>
      </c>
      <c r="E53" s="29" t="s">
        <v>1644</v>
      </c>
    </row>
    <row r="54" spans="1:5" ht="12.75">
      <c r="A54" s="30" t="s">
        <v>42</v>
      </c>
      <c r="E54" s="31" t="s">
        <v>1645</v>
      </c>
    </row>
    <row r="55" spans="1:5" ht="267.75">
      <c r="A55" t="s">
        <v>43</v>
      </c>
      <c r="E55" s="29" t="s">
        <v>1486</v>
      </c>
    </row>
    <row r="56" spans="1:16" ht="12.75">
      <c r="A56" s="19" t="s">
        <v>35</v>
      </c>
      <c s="23" t="s">
        <v>82</v>
      </c>
      <c s="23" t="s">
        <v>1041</v>
      </c>
      <c s="19" t="s">
        <v>37</v>
      </c>
      <c s="24" t="s">
        <v>1042</v>
      </c>
      <c s="25" t="s">
        <v>138</v>
      </c>
      <c s="26">
        <v>5.28</v>
      </c>
      <c s="27">
        <v>0</v>
      </c>
      <c s="27">
        <f>ROUND(ROUND(H56,2)*ROUND(G56,3),2)</f>
      </c>
      <c r="O56">
        <f>(I56*21)/100</f>
      </c>
      <c t="s">
        <v>13</v>
      </c>
    </row>
    <row r="57" spans="1:5" ht="25.5">
      <c r="A57" s="28" t="s">
        <v>40</v>
      </c>
      <c r="E57" s="29" t="s">
        <v>1646</v>
      </c>
    </row>
    <row r="58" spans="1:5" ht="12.75">
      <c r="A58" s="30" t="s">
        <v>42</v>
      </c>
      <c r="E58" s="31" t="s">
        <v>1647</v>
      </c>
    </row>
    <row r="59" spans="1:5" ht="382.5">
      <c r="A59" t="s">
        <v>43</v>
      </c>
      <c r="E59" s="29" t="s">
        <v>1045</v>
      </c>
    </row>
    <row r="60" spans="1:16" ht="12.75">
      <c r="A60" s="19" t="s">
        <v>35</v>
      </c>
      <c s="23" t="s">
        <v>86</v>
      </c>
      <c s="23" t="s">
        <v>1496</v>
      </c>
      <c s="19" t="s">
        <v>37</v>
      </c>
      <c s="24" t="s">
        <v>1497</v>
      </c>
      <c s="25" t="s">
        <v>108</v>
      </c>
      <c s="26">
        <v>0.924</v>
      </c>
      <c s="27">
        <v>0</v>
      </c>
      <c s="27">
        <f>ROUND(ROUND(H60,2)*ROUND(G60,3),2)</f>
      </c>
      <c r="O60">
        <f>(I60*21)/100</f>
      </c>
      <c t="s">
        <v>13</v>
      </c>
    </row>
    <row r="61" spans="1:5" ht="38.25">
      <c r="A61" s="28" t="s">
        <v>40</v>
      </c>
      <c r="E61" s="29" t="s">
        <v>1648</v>
      </c>
    </row>
    <row r="62" spans="1:5" ht="12.75">
      <c r="A62" s="30" t="s">
        <v>42</v>
      </c>
      <c r="E62" s="31" t="s">
        <v>1649</v>
      </c>
    </row>
    <row r="63" spans="1:5" ht="242.25">
      <c r="A63" t="s">
        <v>43</v>
      </c>
      <c r="E63" s="29" t="s">
        <v>1500</v>
      </c>
    </row>
    <row r="64" spans="1:16" ht="12.75">
      <c r="A64" s="19" t="s">
        <v>35</v>
      </c>
      <c s="23" t="s">
        <v>88</v>
      </c>
      <c s="23" t="s">
        <v>1046</v>
      </c>
      <c s="19" t="s">
        <v>37</v>
      </c>
      <c s="24" t="s">
        <v>1047</v>
      </c>
      <c s="25" t="s">
        <v>138</v>
      </c>
      <c s="26">
        <v>6.6</v>
      </c>
      <c s="27">
        <v>0</v>
      </c>
      <c s="27">
        <f>ROUND(ROUND(H64,2)*ROUND(G64,3),2)</f>
      </c>
      <c r="O64">
        <f>(I64*21)/100</f>
      </c>
      <c t="s">
        <v>13</v>
      </c>
    </row>
    <row r="65" spans="1:5" ht="25.5">
      <c r="A65" s="28" t="s">
        <v>40</v>
      </c>
      <c r="E65" s="29" t="s">
        <v>1650</v>
      </c>
    </row>
    <row r="66" spans="1:5" ht="12.75">
      <c r="A66" s="30" t="s">
        <v>42</v>
      </c>
      <c r="E66" s="31" t="s">
        <v>1651</v>
      </c>
    </row>
    <row r="67" spans="1:5" ht="369.75">
      <c r="A67" t="s">
        <v>43</v>
      </c>
      <c r="E67" s="29" t="s">
        <v>919</v>
      </c>
    </row>
    <row r="68" spans="1:18" ht="12.75" customHeight="1">
      <c r="A68" s="5" t="s">
        <v>33</v>
      </c>
      <c s="5"/>
      <c s="35" t="s">
        <v>23</v>
      </c>
      <c s="5"/>
      <c s="21" t="s">
        <v>315</v>
      </c>
      <c s="5"/>
      <c s="5"/>
      <c s="5"/>
      <c s="36">
        <f>0+Q68</f>
      </c>
      <c r="O68">
        <f>0+R68</f>
      </c>
      <c r="Q68">
        <f>0+I69+I73</f>
      </c>
      <c>
        <f>0+O69+O73</f>
      </c>
    </row>
    <row r="69" spans="1:16" ht="12.75">
      <c r="A69" s="19" t="s">
        <v>35</v>
      </c>
      <c s="23" t="s">
        <v>90</v>
      </c>
      <c s="23" t="s">
        <v>323</v>
      </c>
      <c s="19" t="s">
        <v>37</v>
      </c>
      <c s="24" t="s">
        <v>324</v>
      </c>
      <c s="25" t="s">
        <v>138</v>
      </c>
      <c s="26">
        <v>1.32</v>
      </c>
      <c s="27">
        <v>0</v>
      </c>
      <c s="27">
        <f>ROUND(ROUND(H69,2)*ROUND(G69,3),2)</f>
      </c>
      <c r="O69">
        <f>(I69*21)/100</f>
      </c>
      <c t="s">
        <v>13</v>
      </c>
    </row>
    <row r="70" spans="1:5" ht="25.5">
      <c r="A70" s="28" t="s">
        <v>40</v>
      </c>
      <c r="E70" s="29" t="s">
        <v>1652</v>
      </c>
    </row>
    <row r="71" spans="1:5" ht="12.75">
      <c r="A71" s="30" t="s">
        <v>42</v>
      </c>
      <c r="E71" s="31" t="s">
        <v>1653</v>
      </c>
    </row>
    <row r="72" spans="1:5" ht="38.25">
      <c r="A72" t="s">
        <v>43</v>
      </c>
      <c r="E72" s="29" t="s">
        <v>289</v>
      </c>
    </row>
    <row r="73" spans="1:16" ht="12.75">
      <c r="A73" s="19" t="s">
        <v>35</v>
      </c>
      <c s="23" t="s">
        <v>94</v>
      </c>
      <c s="23" t="s">
        <v>1654</v>
      </c>
      <c s="19" t="s">
        <v>37</v>
      </c>
      <c s="24" t="s">
        <v>1655</v>
      </c>
      <c s="25" t="s">
        <v>138</v>
      </c>
      <c s="26">
        <v>19.8</v>
      </c>
      <c s="27">
        <v>0</v>
      </c>
      <c s="27">
        <f>ROUND(ROUND(H73,2)*ROUND(G73,3),2)</f>
      </c>
      <c r="O73">
        <f>(I73*21)/100</f>
      </c>
      <c t="s">
        <v>13</v>
      </c>
    </row>
    <row r="74" spans="1:5" ht="25.5">
      <c r="A74" s="28" t="s">
        <v>40</v>
      </c>
      <c r="E74" s="29" t="s">
        <v>1656</v>
      </c>
    </row>
    <row r="75" spans="1:5" ht="12.75">
      <c r="A75" s="30" t="s">
        <v>42</v>
      </c>
      <c r="E75" s="31" t="s">
        <v>1657</v>
      </c>
    </row>
    <row r="76" spans="1:5" ht="38.25">
      <c r="A76" t="s">
        <v>43</v>
      </c>
      <c r="E76" s="29" t="s">
        <v>289</v>
      </c>
    </row>
    <row r="77" spans="1:18" ht="12.75" customHeight="1">
      <c r="A77" s="5" t="s">
        <v>33</v>
      </c>
      <c s="5"/>
      <c s="35" t="s">
        <v>65</v>
      </c>
      <c s="5"/>
      <c s="21" t="s">
        <v>455</v>
      </c>
      <c s="5"/>
      <c s="5"/>
      <c s="5"/>
      <c s="36">
        <f>0+Q77</f>
      </c>
      <c r="O77">
        <f>0+R77</f>
      </c>
      <c r="Q77">
        <f>0+I78</f>
      </c>
      <c>
        <f>0+O78</f>
      </c>
    </row>
    <row r="78" spans="1:16" ht="12.75">
      <c r="A78" s="19" t="s">
        <v>35</v>
      </c>
      <c s="23" t="s">
        <v>99</v>
      </c>
      <c s="23" t="s">
        <v>1658</v>
      </c>
      <c s="19" t="s">
        <v>37</v>
      </c>
      <c s="24" t="s">
        <v>1659</v>
      </c>
      <c s="25" t="s">
        <v>159</v>
      </c>
      <c s="26">
        <v>45</v>
      </c>
      <c s="27">
        <v>0</v>
      </c>
      <c s="27">
        <f>ROUND(ROUND(H78,2)*ROUND(G78,3),2)</f>
      </c>
      <c r="O78">
        <f>(I78*21)/100</f>
      </c>
      <c t="s">
        <v>13</v>
      </c>
    </row>
    <row r="79" spans="1:5" ht="25.5">
      <c r="A79" s="28" t="s">
        <v>40</v>
      </c>
      <c r="E79" s="29" t="s">
        <v>1660</v>
      </c>
    </row>
    <row r="80" spans="1:5" ht="12.75">
      <c r="A80" s="30" t="s">
        <v>42</v>
      </c>
      <c r="E80" s="31" t="s">
        <v>1661</v>
      </c>
    </row>
    <row r="81" spans="1:5" ht="242.25">
      <c r="A81" t="s">
        <v>43</v>
      </c>
      <c r="E81" s="29" t="s">
        <v>1662</v>
      </c>
    </row>
    <row r="82" spans="1:18" ht="12.75" customHeight="1">
      <c r="A82" s="5" t="s">
        <v>33</v>
      </c>
      <c s="5"/>
      <c s="35" t="s">
        <v>30</v>
      </c>
      <c s="5"/>
      <c s="21" t="s">
        <v>511</v>
      </c>
      <c s="5"/>
      <c s="5"/>
      <c s="5"/>
      <c s="36">
        <f>0+Q82</f>
      </c>
      <c r="O82">
        <f>0+R82</f>
      </c>
      <c r="Q82">
        <f>0+I83+I87+I91+I95+I99</f>
      </c>
      <c>
        <f>0+O83+O87+O91+O95+O99</f>
      </c>
    </row>
    <row r="83" spans="1:16" ht="12.75">
      <c r="A83" s="19" t="s">
        <v>35</v>
      </c>
      <c s="23" t="s">
        <v>185</v>
      </c>
      <c s="23" t="s">
        <v>1663</v>
      </c>
      <c s="19" t="s">
        <v>37</v>
      </c>
      <c s="24" t="s">
        <v>1664</v>
      </c>
      <c s="25" t="s">
        <v>122</v>
      </c>
      <c s="26">
        <v>0.8</v>
      </c>
      <c s="27">
        <v>0</v>
      </c>
      <c s="27">
        <f>ROUND(ROUND(H83,2)*ROUND(G83,3),2)</f>
      </c>
      <c r="O83">
        <f>(I83*21)/100</f>
      </c>
      <c t="s">
        <v>13</v>
      </c>
    </row>
    <row r="84" spans="1:5" ht="25.5">
      <c r="A84" s="28" t="s">
        <v>40</v>
      </c>
      <c r="E84" s="29" t="s">
        <v>1665</v>
      </c>
    </row>
    <row r="85" spans="1:5" ht="12.75">
      <c r="A85" s="30" t="s">
        <v>42</v>
      </c>
      <c r="E85" s="31" t="s">
        <v>1666</v>
      </c>
    </row>
    <row r="86" spans="1:5" ht="25.5">
      <c r="A86" t="s">
        <v>43</v>
      </c>
      <c r="E86" s="29" t="s">
        <v>1667</v>
      </c>
    </row>
    <row r="87" spans="1:16" ht="12.75">
      <c r="A87" s="19" t="s">
        <v>35</v>
      </c>
      <c s="23" t="s">
        <v>189</v>
      </c>
      <c s="23" t="s">
        <v>1668</v>
      </c>
      <c s="19" t="s">
        <v>37</v>
      </c>
      <c s="24" t="s">
        <v>1669</v>
      </c>
      <c s="25" t="s">
        <v>138</v>
      </c>
      <c s="26">
        <v>0.004</v>
      </c>
      <c s="27">
        <v>0</v>
      </c>
      <c s="27">
        <f>ROUND(ROUND(H87,2)*ROUND(G87,3),2)</f>
      </c>
      <c r="O87">
        <f>(I87*21)/100</f>
      </c>
      <c t="s">
        <v>13</v>
      </c>
    </row>
    <row r="88" spans="1:5" ht="25.5">
      <c r="A88" s="28" t="s">
        <v>40</v>
      </c>
      <c r="E88" s="29" t="s">
        <v>1670</v>
      </c>
    </row>
    <row r="89" spans="1:5" ht="12.75">
      <c r="A89" s="30" t="s">
        <v>42</v>
      </c>
      <c r="E89" s="31" t="s">
        <v>1671</v>
      </c>
    </row>
    <row r="90" spans="1:5" ht="38.25">
      <c r="A90" t="s">
        <v>43</v>
      </c>
      <c r="E90" s="29" t="s">
        <v>1600</v>
      </c>
    </row>
    <row r="91" spans="1:16" ht="12.75">
      <c r="A91" s="19" t="s">
        <v>35</v>
      </c>
      <c s="23" t="s">
        <v>193</v>
      </c>
      <c s="23" t="s">
        <v>613</v>
      </c>
      <c s="19" t="s">
        <v>37</v>
      </c>
      <c s="24" t="s">
        <v>614</v>
      </c>
      <c s="25" t="s">
        <v>159</v>
      </c>
      <c s="26">
        <v>60</v>
      </c>
      <c s="27">
        <v>0</v>
      </c>
      <c s="27">
        <f>ROUND(ROUND(H91,2)*ROUND(G91,3),2)</f>
      </c>
      <c r="O91">
        <f>(I91*21)/100</f>
      </c>
      <c t="s">
        <v>13</v>
      </c>
    </row>
    <row r="92" spans="1:5" ht="25.5">
      <c r="A92" s="28" t="s">
        <v>40</v>
      </c>
      <c r="E92" s="29" t="s">
        <v>1672</v>
      </c>
    </row>
    <row r="93" spans="1:5" ht="12.75">
      <c r="A93" s="30" t="s">
        <v>42</v>
      </c>
      <c r="E93" s="31" t="s">
        <v>534</v>
      </c>
    </row>
    <row r="94" spans="1:5" ht="89.25">
      <c r="A94" t="s">
        <v>43</v>
      </c>
      <c r="E94" s="29" t="s">
        <v>617</v>
      </c>
    </row>
    <row r="95" spans="1:16" ht="12.75">
      <c r="A95" s="19" t="s">
        <v>35</v>
      </c>
      <c s="23" t="s">
        <v>199</v>
      </c>
      <c s="23" t="s">
        <v>1233</v>
      </c>
      <c s="19" t="s">
        <v>37</v>
      </c>
      <c s="24" t="s">
        <v>1234</v>
      </c>
      <c s="25" t="s">
        <v>122</v>
      </c>
      <c s="26">
        <v>66</v>
      </c>
      <c s="27">
        <v>0</v>
      </c>
      <c s="27">
        <f>ROUND(ROUND(H95,2)*ROUND(G95,3),2)</f>
      </c>
      <c r="O95">
        <f>(I95*21)/100</f>
      </c>
      <c t="s">
        <v>13</v>
      </c>
    </row>
    <row r="96" spans="1:5" ht="25.5">
      <c r="A96" s="28" t="s">
        <v>40</v>
      </c>
      <c r="E96" s="29" t="s">
        <v>1673</v>
      </c>
    </row>
    <row r="97" spans="1:5" ht="12.75">
      <c r="A97" s="30" t="s">
        <v>42</v>
      </c>
      <c r="E97" s="31" t="s">
        <v>1674</v>
      </c>
    </row>
    <row r="98" spans="1:5" ht="25.5">
      <c r="A98" t="s">
        <v>43</v>
      </c>
      <c r="E98" s="29" t="s">
        <v>1232</v>
      </c>
    </row>
    <row r="99" spans="1:16" ht="12.75">
      <c r="A99" s="19" t="s">
        <v>35</v>
      </c>
      <c s="23" t="s">
        <v>204</v>
      </c>
      <c s="23" t="s">
        <v>933</v>
      </c>
      <c s="19" t="s">
        <v>37</v>
      </c>
      <c s="24" t="s">
        <v>934</v>
      </c>
      <c s="25" t="s">
        <v>138</v>
      </c>
      <c s="26">
        <v>7.04</v>
      </c>
      <c s="27">
        <v>0</v>
      </c>
      <c s="27">
        <f>ROUND(ROUND(H99,2)*ROUND(G99,3),2)</f>
      </c>
      <c r="O99">
        <f>(I99*21)/100</f>
      </c>
      <c t="s">
        <v>13</v>
      </c>
    </row>
    <row r="100" spans="1:5" ht="51">
      <c r="A100" s="28" t="s">
        <v>40</v>
      </c>
      <c r="E100" s="29" t="s">
        <v>1675</v>
      </c>
    </row>
    <row r="101" spans="1:5" ht="12.75">
      <c r="A101" s="30" t="s">
        <v>42</v>
      </c>
      <c r="E101" s="31" t="s">
        <v>1676</v>
      </c>
    </row>
    <row r="102" spans="1:5" ht="102">
      <c r="A102" t="s">
        <v>43</v>
      </c>
      <c r="E102" s="29" t="s">
        <v>704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0+O8+O29+O118+O139+O144+O277</f>
      </c>
      <c t="s">
        <v>12</v>
      </c>
    </row>
    <row r="3" spans="1:16" ht="15" customHeight="1">
      <c r="A3" t="s">
        <v>1</v>
      </c>
      <c s="8" t="s">
        <v>4</v>
      </c>
      <c s="9" t="s">
        <v>5</v>
      </c>
      <c s="1"/>
      <c s="10" t="s">
        <v>6</v>
      </c>
      <c s="1"/>
      <c s="4"/>
      <c s="3" t="s">
        <v>710</v>
      </c>
      <c s="32">
        <f>0+I8+I29+I118+I139+I144+I277</f>
      </c>
      <c r="O3" t="s">
        <v>9</v>
      </c>
      <c t="s">
        <v>13</v>
      </c>
    </row>
    <row r="4" spans="1:16" ht="15" customHeight="1">
      <c r="A4" t="s">
        <v>7</v>
      </c>
      <c s="12" t="s">
        <v>8</v>
      </c>
      <c s="13" t="s">
        <v>710</v>
      </c>
      <c s="5"/>
      <c s="14" t="s">
        <v>711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106</v>
      </c>
      <c s="19" t="s">
        <v>77</v>
      </c>
      <c s="24" t="s">
        <v>107</v>
      </c>
      <c s="25" t="s">
        <v>108</v>
      </c>
      <c s="26">
        <v>80.8</v>
      </c>
      <c s="27">
        <v>0</v>
      </c>
      <c s="27">
        <f>ROUND(ROUND(H9,2)*ROUND(G9,3),2)</f>
      </c>
      <c r="O9">
        <f>(I9*21)/100</f>
      </c>
      <c t="s">
        <v>13</v>
      </c>
    </row>
    <row r="10" spans="1:5" ht="51">
      <c r="A10" s="28" t="s">
        <v>40</v>
      </c>
      <c r="E10" s="29" t="s">
        <v>712</v>
      </c>
    </row>
    <row r="11" spans="1:5" ht="63.75">
      <c r="A11" s="30" t="s">
        <v>42</v>
      </c>
      <c r="E11" s="31" t="s">
        <v>713</v>
      </c>
    </row>
    <row r="12" spans="1:5" ht="25.5">
      <c r="A12" t="s">
        <v>43</v>
      </c>
      <c r="E12" s="29" t="s">
        <v>111</v>
      </c>
    </row>
    <row r="13" spans="1:16" ht="12.75">
      <c r="A13" s="19" t="s">
        <v>35</v>
      </c>
      <c s="23" t="s">
        <v>13</v>
      </c>
      <c s="23" t="s">
        <v>106</v>
      </c>
      <c s="19" t="s">
        <v>82</v>
      </c>
      <c s="24" t="s">
        <v>107</v>
      </c>
      <c s="25" t="s">
        <v>108</v>
      </c>
      <c s="26">
        <v>2916</v>
      </c>
      <c s="27">
        <v>0</v>
      </c>
      <c s="27">
        <f>ROUND(ROUND(H13,2)*ROUND(G13,3),2)</f>
      </c>
      <c r="O13">
        <f>(I13*21)/100</f>
      </c>
      <c t="s">
        <v>13</v>
      </c>
    </row>
    <row r="14" spans="1:5" ht="51">
      <c r="A14" s="28" t="s">
        <v>40</v>
      </c>
      <c r="E14" s="29" t="s">
        <v>714</v>
      </c>
    </row>
    <row r="15" spans="1:5" ht="76.5">
      <c r="A15" s="30" t="s">
        <v>42</v>
      </c>
      <c r="E15" s="31" t="s">
        <v>715</v>
      </c>
    </row>
    <row r="16" spans="1:5" ht="25.5">
      <c r="A16" t="s">
        <v>43</v>
      </c>
      <c r="E16" s="29" t="s">
        <v>111</v>
      </c>
    </row>
    <row r="17" spans="1:16" ht="12.75">
      <c r="A17" s="19" t="s">
        <v>35</v>
      </c>
      <c s="23" t="s">
        <v>12</v>
      </c>
      <c s="23" t="s">
        <v>106</v>
      </c>
      <c s="19" t="s">
        <v>199</v>
      </c>
      <c s="24" t="s">
        <v>107</v>
      </c>
      <c s="25" t="s">
        <v>108</v>
      </c>
      <c s="26">
        <v>76.625</v>
      </c>
      <c s="27">
        <v>0</v>
      </c>
      <c s="27">
        <f>ROUND(ROUND(H17,2)*ROUND(G17,3),2)</f>
      </c>
      <c r="O17">
        <f>(I17*21)/100</f>
      </c>
      <c t="s">
        <v>13</v>
      </c>
    </row>
    <row r="18" spans="1:5" ht="25.5">
      <c r="A18" s="28" t="s">
        <v>40</v>
      </c>
      <c r="E18" s="29" t="s">
        <v>716</v>
      </c>
    </row>
    <row r="19" spans="1:5" ht="38.25">
      <c r="A19" s="30" t="s">
        <v>42</v>
      </c>
      <c r="E19" s="31" t="s">
        <v>717</v>
      </c>
    </row>
    <row r="20" spans="1:5" ht="25.5">
      <c r="A20" t="s">
        <v>43</v>
      </c>
      <c r="E20" s="29" t="s">
        <v>111</v>
      </c>
    </row>
    <row r="21" spans="1:16" ht="12.75">
      <c r="A21" s="19" t="s">
        <v>35</v>
      </c>
      <c s="23" t="s">
        <v>23</v>
      </c>
      <c s="23" t="s">
        <v>106</v>
      </c>
      <c s="19" t="s">
        <v>204</v>
      </c>
      <c s="24" t="s">
        <v>107</v>
      </c>
      <c s="25" t="s">
        <v>108</v>
      </c>
      <c s="26">
        <v>2541.375</v>
      </c>
      <c s="27">
        <v>0</v>
      </c>
      <c s="27">
        <f>ROUND(ROUND(H21,2)*ROUND(G21,3),2)</f>
      </c>
      <c r="O21">
        <f>(I21*21)/100</f>
      </c>
      <c t="s">
        <v>13</v>
      </c>
    </row>
    <row r="22" spans="1:5" ht="25.5">
      <c r="A22" s="28" t="s">
        <v>40</v>
      </c>
      <c r="E22" s="29" t="s">
        <v>718</v>
      </c>
    </row>
    <row r="23" spans="1:5" ht="51">
      <c r="A23" s="30" t="s">
        <v>42</v>
      </c>
      <c r="E23" s="31" t="s">
        <v>719</v>
      </c>
    </row>
    <row r="24" spans="1:5" ht="25.5">
      <c r="A24" t="s">
        <v>43</v>
      </c>
      <c r="E24" s="29" t="s">
        <v>111</v>
      </c>
    </row>
    <row r="25" spans="1:16" ht="25.5">
      <c r="A25" s="19" t="s">
        <v>35</v>
      </c>
      <c s="23" t="s">
        <v>25</v>
      </c>
      <c s="23" t="s">
        <v>114</v>
      </c>
      <c s="19" t="s">
        <v>37</v>
      </c>
      <c s="24" t="s">
        <v>115</v>
      </c>
      <c s="25" t="s">
        <v>108</v>
      </c>
      <c s="26">
        <v>31.952</v>
      </c>
      <c s="27">
        <v>0</v>
      </c>
      <c s="27">
        <f>ROUND(ROUND(H25,2)*ROUND(G25,3),2)</f>
      </c>
      <c r="O25">
        <f>(I25*21)/100</f>
      </c>
      <c t="s">
        <v>13</v>
      </c>
    </row>
    <row r="26" spans="1:5" ht="12.75">
      <c r="A26" s="28" t="s">
        <v>40</v>
      </c>
      <c r="E26" s="29" t="s">
        <v>116</v>
      </c>
    </row>
    <row r="27" spans="1:5" ht="12.75">
      <c r="A27" s="30" t="s">
        <v>42</v>
      </c>
      <c r="E27" s="31" t="s">
        <v>720</v>
      </c>
    </row>
    <row r="28" spans="1:5" ht="140.25">
      <c r="A28" t="s">
        <v>43</v>
      </c>
      <c r="E28" s="29" t="s">
        <v>118</v>
      </c>
    </row>
    <row r="29" spans="1:18" ht="12.75" customHeight="1">
      <c r="A29" s="5" t="s">
        <v>33</v>
      </c>
      <c s="5"/>
      <c s="35" t="s">
        <v>19</v>
      </c>
      <c s="5"/>
      <c s="21" t="s">
        <v>119</v>
      </c>
      <c s="5"/>
      <c s="5"/>
      <c s="5"/>
      <c s="36">
        <f>0+Q29</f>
      </c>
      <c r="O29">
        <f>0+R29</f>
      </c>
      <c r="Q29">
        <f>0+I30+I34+I38+I42+I46+I50+I54+I58+I62+I66+I70+I74+I78+I82+I86+I90+I94+I98+I102+I106+I110+I114</f>
      </c>
      <c>
        <f>0+O30+O34+O38+O42+O46+O50+O54+O58+O62+O66+O70+O74+O78+O82+O86+O90+O94+O98+O102+O106+O110+O114</f>
      </c>
    </row>
    <row r="30" spans="1:16" ht="25.5">
      <c r="A30" s="19" t="s">
        <v>35</v>
      </c>
      <c s="23" t="s">
        <v>27</v>
      </c>
      <c s="23" t="s">
        <v>136</v>
      </c>
      <c s="19" t="s">
        <v>77</v>
      </c>
      <c s="24" t="s">
        <v>137</v>
      </c>
      <c s="25" t="s">
        <v>138</v>
      </c>
      <c s="26">
        <v>19.85</v>
      </c>
      <c s="27">
        <v>0</v>
      </c>
      <c s="27">
        <f>ROUND(ROUND(H30,2)*ROUND(G30,3),2)</f>
      </c>
      <c r="O30">
        <f>(I30*21)/100</f>
      </c>
      <c t="s">
        <v>13</v>
      </c>
    </row>
    <row r="31" spans="1:5" ht="63.75">
      <c r="A31" s="28" t="s">
        <v>40</v>
      </c>
      <c r="E31" s="29" t="s">
        <v>721</v>
      </c>
    </row>
    <row r="32" spans="1:5" ht="38.25">
      <c r="A32" s="30" t="s">
        <v>42</v>
      </c>
      <c r="E32" s="31" t="s">
        <v>722</v>
      </c>
    </row>
    <row r="33" spans="1:5" ht="63.75">
      <c r="A33" t="s">
        <v>43</v>
      </c>
      <c r="E33" s="29" t="s">
        <v>141</v>
      </c>
    </row>
    <row r="34" spans="1:16" ht="25.5">
      <c r="A34" s="19" t="s">
        <v>35</v>
      </c>
      <c s="23" t="s">
        <v>60</v>
      </c>
      <c s="23" t="s">
        <v>136</v>
      </c>
      <c s="19" t="s">
        <v>82</v>
      </c>
      <c s="24" t="s">
        <v>137</v>
      </c>
      <c s="25" t="s">
        <v>138</v>
      </c>
      <c s="26">
        <v>10.8</v>
      </c>
      <c s="27">
        <v>0</v>
      </c>
      <c s="27">
        <f>ROUND(ROUND(H34,2)*ROUND(G34,3),2)</f>
      </c>
      <c r="O34">
        <f>(I34*21)/100</f>
      </c>
      <c t="s">
        <v>13</v>
      </c>
    </row>
    <row r="35" spans="1:5" ht="63.75">
      <c r="A35" s="28" t="s">
        <v>40</v>
      </c>
      <c r="E35" s="29" t="s">
        <v>723</v>
      </c>
    </row>
    <row r="36" spans="1:5" ht="12.75">
      <c r="A36" s="30" t="s">
        <v>42</v>
      </c>
      <c r="E36" s="31" t="s">
        <v>724</v>
      </c>
    </row>
    <row r="37" spans="1:5" ht="63.75">
      <c r="A37" t="s">
        <v>43</v>
      </c>
      <c r="E37" s="29" t="s">
        <v>141</v>
      </c>
    </row>
    <row r="38" spans="1:16" ht="25.5">
      <c r="A38" s="19" t="s">
        <v>35</v>
      </c>
      <c s="23" t="s">
        <v>65</v>
      </c>
      <c s="23" t="s">
        <v>136</v>
      </c>
      <c s="19" t="s">
        <v>199</v>
      </c>
      <c s="24" t="s">
        <v>137</v>
      </c>
      <c s="25" t="s">
        <v>138</v>
      </c>
      <c s="26">
        <v>567.208</v>
      </c>
      <c s="27">
        <v>0</v>
      </c>
      <c s="27">
        <f>ROUND(ROUND(H38,2)*ROUND(G38,3),2)</f>
      </c>
      <c r="O38">
        <f>(I38*21)/100</f>
      </c>
      <c t="s">
        <v>13</v>
      </c>
    </row>
    <row r="39" spans="1:5" ht="63.75">
      <c r="A39" s="28" t="s">
        <v>40</v>
      </c>
      <c r="E39" s="29" t="s">
        <v>725</v>
      </c>
    </row>
    <row r="40" spans="1:5" ht="25.5">
      <c r="A40" s="30" t="s">
        <v>42</v>
      </c>
      <c r="E40" s="31" t="s">
        <v>726</v>
      </c>
    </row>
    <row r="41" spans="1:5" ht="63.75">
      <c r="A41" t="s">
        <v>43</v>
      </c>
      <c r="E41" s="29" t="s">
        <v>141</v>
      </c>
    </row>
    <row r="42" spans="1:16" ht="25.5">
      <c r="A42" s="19" t="s">
        <v>35</v>
      </c>
      <c s="23" t="s">
        <v>30</v>
      </c>
      <c s="23" t="s">
        <v>136</v>
      </c>
      <c s="19" t="s">
        <v>204</v>
      </c>
      <c s="24" t="s">
        <v>137</v>
      </c>
      <c s="25" t="s">
        <v>138</v>
      </c>
      <c s="26">
        <v>255.4</v>
      </c>
      <c s="27">
        <v>0</v>
      </c>
      <c s="27">
        <f>ROUND(ROUND(H42,2)*ROUND(G42,3),2)</f>
      </c>
      <c r="O42">
        <f>(I42*21)/100</f>
      </c>
      <c t="s">
        <v>13</v>
      </c>
    </row>
    <row r="43" spans="1:5" ht="63.75">
      <c r="A43" s="28" t="s">
        <v>40</v>
      </c>
      <c r="E43" s="29" t="s">
        <v>727</v>
      </c>
    </row>
    <row r="44" spans="1:5" ht="12.75">
      <c r="A44" s="30" t="s">
        <v>42</v>
      </c>
      <c r="E44" s="31" t="s">
        <v>728</v>
      </c>
    </row>
    <row r="45" spans="1:5" ht="63.75">
      <c r="A45" t="s">
        <v>43</v>
      </c>
      <c r="E45" s="29" t="s">
        <v>141</v>
      </c>
    </row>
    <row r="46" spans="1:16" ht="12.75">
      <c r="A46" s="19" t="s">
        <v>35</v>
      </c>
      <c s="23" t="s">
        <v>32</v>
      </c>
      <c s="23" t="s">
        <v>144</v>
      </c>
      <c s="19" t="s">
        <v>145</v>
      </c>
      <c s="24" t="s">
        <v>146</v>
      </c>
      <c s="25" t="s">
        <v>138</v>
      </c>
      <c s="26">
        <v>4.76</v>
      </c>
      <c s="27">
        <v>0</v>
      </c>
      <c s="27">
        <f>ROUND(ROUND(H46,2)*ROUND(G46,3),2)</f>
      </c>
      <c r="O46">
        <f>(I46*21)/100</f>
      </c>
      <c t="s">
        <v>13</v>
      </c>
    </row>
    <row r="47" spans="1:5" ht="51">
      <c r="A47" s="28" t="s">
        <v>40</v>
      </c>
      <c r="E47" s="29" t="s">
        <v>729</v>
      </c>
    </row>
    <row r="48" spans="1:5" ht="12.75">
      <c r="A48" s="30" t="s">
        <v>42</v>
      </c>
      <c r="E48" s="31" t="s">
        <v>730</v>
      </c>
    </row>
    <row r="49" spans="1:5" ht="63.75">
      <c r="A49" t="s">
        <v>43</v>
      </c>
      <c r="E49" s="29" t="s">
        <v>141</v>
      </c>
    </row>
    <row r="50" spans="1:16" ht="12.75">
      <c r="A50" s="19" t="s">
        <v>35</v>
      </c>
      <c s="23" t="s">
        <v>77</v>
      </c>
      <c s="23" t="s">
        <v>144</v>
      </c>
      <c s="19" t="s">
        <v>150</v>
      </c>
      <c s="24" t="s">
        <v>146</v>
      </c>
      <c s="25" t="s">
        <v>138</v>
      </c>
      <c s="26">
        <v>94.92</v>
      </c>
      <c s="27">
        <v>0</v>
      </c>
      <c s="27">
        <f>ROUND(ROUND(H50,2)*ROUND(G50,3),2)</f>
      </c>
      <c r="O50">
        <f>(I50*21)/100</f>
      </c>
      <c t="s">
        <v>13</v>
      </c>
    </row>
    <row r="51" spans="1:5" ht="51">
      <c r="A51" s="28" t="s">
        <v>40</v>
      </c>
      <c r="E51" s="29" t="s">
        <v>731</v>
      </c>
    </row>
    <row r="52" spans="1:5" ht="63.75">
      <c r="A52" s="30" t="s">
        <v>42</v>
      </c>
      <c r="E52" s="31" t="s">
        <v>732</v>
      </c>
    </row>
    <row r="53" spans="1:5" ht="63.75">
      <c r="A53" t="s">
        <v>43</v>
      </c>
      <c r="E53" s="29" t="s">
        <v>141</v>
      </c>
    </row>
    <row r="54" spans="1:16" ht="12.75">
      <c r="A54" s="19" t="s">
        <v>35</v>
      </c>
      <c s="23" t="s">
        <v>82</v>
      </c>
      <c s="23" t="s">
        <v>144</v>
      </c>
      <c s="19" t="s">
        <v>733</v>
      </c>
      <c s="24" t="s">
        <v>146</v>
      </c>
      <c s="25" t="s">
        <v>138</v>
      </c>
      <c s="26">
        <v>13.892</v>
      </c>
      <c s="27">
        <v>0</v>
      </c>
      <c s="27">
        <f>ROUND(ROUND(H54,2)*ROUND(G54,3),2)</f>
      </c>
      <c r="O54">
        <f>(I54*21)/100</f>
      </c>
      <c t="s">
        <v>13</v>
      </c>
    </row>
    <row r="55" spans="1:5" ht="38.25">
      <c r="A55" s="28" t="s">
        <v>40</v>
      </c>
      <c r="E55" s="29" t="s">
        <v>151</v>
      </c>
    </row>
    <row r="56" spans="1:5" ht="38.25">
      <c r="A56" s="30" t="s">
        <v>42</v>
      </c>
      <c r="E56" s="31" t="s">
        <v>734</v>
      </c>
    </row>
    <row r="57" spans="1:5" ht="63.75">
      <c r="A57" t="s">
        <v>43</v>
      </c>
      <c r="E57" s="29" t="s">
        <v>141</v>
      </c>
    </row>
    <row r="58" spans="1:16" ht="12.75">
      <c r="A58" s="19" t="s">
        <v>35</v>
      </c>
      <c s="23" t="s">
        <v>86</v>
      </c>
      <c s="23" t="s">
        <v>163</v>
      </c>
      <c s="19" t="s">
        <v>19</v>
      </c>
      <c s="24" t="s">
        <v>164</v>
      </c>
      <c s="25" t="s">
        <v>138</v>
      </c>
      <c s="26">
        <v>2.5</v>
      </c>
      <c s="27">
        <v>0</v>
      </c>
      <c s="27">
        <f>ROUND(ROUND(H58,2)*ROUND(G58,3),2)</f>
      </c>
      <c r="O58">
        <f>(I58*21)/100</f>
      </c>
      <c t="s">
        <v>13</v>
      </c>
    </row>
    <row r="59" spans="1:5" ht="76.5">
      <c r="A59" s="28" t="s">
        <v>40</v>
      </c>
      <c r="E59" s="29" t="s">
        <v>735</v>
      </c>
    </row>
    <row r="60" spans="1:5" ht="12.75">
      <c r="A60" s="30" t="s">
        <v>42</v>
      </c>
      <c r="E60" s="31" t="s">
        <v>736</v>
      </c>
    </row>
    <row r="61" spans="1:5" ht="38.25">
      <c r="A61" t="s">
        <v>43</v>
      </c>
      <c r="E61" s="29" t="s">
        <v>167</v>
      </c>
    </row>
    <row r="62" spans="1:16" ht="12.75">
      <c r="A62" s="19" t="s">
        <v>35</v>
      </c>
      <c s="23" t="s">
        <v>88</v>
      </c>
      <c s="23" t="s">
        <v>163</v>
      </c>
      <c s="19" t="s">
        <v>13</v>
      </c>
      <c s="24" t="s">
        <v>164</v>
      </c>
      <c s="25" t="s">
        <v>138</v>
      </c>
      <c s="26">
        <v>69</v>
      </c>
      <c s="27">
        <v>0</v>
      </c>
      <c s="27">
        <f>ROUND(ROUND(H62,2)*ROUND(G62,3),2)</f>
      </c>
      <c r="O62">
        <f>(I62*21)/100</f>
      </c>
      <c t="s">
        <v>13</v>
      </c>
    </row>
    <row r="63" spans="1:5" ht="76.5">
      <c r="A63" s="28" t="s">
        <v>40</v>
      </c>
      <c r="E63" s="29" t="s">
        <v>737</v>
      </c>
    </row>
    <row r="64" spans="1:5" ht="12.75">
      <c r="A64" s="30" t="s">
        <v>42</v>
      </c>
      <c r="E64" s="31" t="s">
        <v>738</v>
      </c>
    </row>
    <row r="65" spans="1:5" ht="38.25">
      <c r="A65" t="s">
        <v>43</v>
      </c>
      <c r="E65" s="29" t="s">
        <v>167</v>
      </c>
    </row>
    <row r="66" spans="1:16" ht="12.75">
      <c r="A66" s="19" t="s">
        <v>35</v>
      </c>
      <c s="23" t="s">
        <v>90</v>
      </c>
      <c s="23" t="s">
        <v>168</v>
      </c>
      <c s="19" t="s">
        <v>19</v>
      </c>
      <c s="24" t="s">
        <v>169</v>
      </c>
      <c s="25" t="s">
        <v>138</v>
      </c>
      <c s="26">
        <v>27.4</v>
      </c>
      <c s="27">
        <v>0</v>
      </c>
      <c s="27">
        <f>ROUND(ROUND(H66,2)*ROUND(G66,3),2)</f>
      </c>
      <c r="O66">
        <f>(I66*21)/100</f>
      </c>
      <c t="s">
        <v>13</v>
      </c>
    </row>
    <row r="67" spans="1:5" ht="76.5">
      <c r="A67" s="28" t="s">
        <v>40</v>
      </c>
      <c r="E67" s="29" t="s">
        <v>739</v>
      </c>
    </row>
    <row r="68" spans="1:5" ht="38.25">
      <c r="A68" s="30" t="s">
        <v>42</v>
      </c>
      <c r="E68" s="31" t="s">
        <v>740</v>
      </c>
    </row>
    <row r="69" spans="1:5" ht="369.75">
      <c r="A69" t="s">
        <v>43</v>
      </c>
      <c r="E69" s="29" t="s">
        <v>172</v>
      </c>
    </row>
    <row r="70" spans="1:16" ht="12.75">
      <c r="A70" s="19" t="s">
        <v>35</v>
      </c>
      <c s="23" t="s">
        <v>94</v>
      </c>
      <c s="23" t="s">
        <v>168</v>
      </c>
      <c s="19" t="s">
        <v>13</v>
      </c>
      <c s="24" t="s">
        <v>169</v>
      </c>
      <c s="25" t="s">
        <v>138</v>
      </c>
      <c s="26">
        <v>864</v>
      </c>
      <c s="27">
        <v>0</v>
      </c>
      <c s="27">
        <f>ROUND(ROUND(H70,2)*ROUND(G70,3),2)</f>
      </c>
      <c r="O70">
        <f>(I70*21)/100</f>
      </c>
      <c t="s">
        <v>13</v>
      </c>
    </row>
    <row r="71" spans="1:5" ht="76.5">
      <c r="A71" s="28" t="s">
        <v>40</v>
      </c>
      <c r="E71" s="29" t="s">
        <v>741</v>
      </c>
    </row>
    <row r="72" spans="1:5" ht="12.75">
      <c r="A72" s="30" t="s">
        <v>42</v>
      </c>
      <c r="E72" s="31" t="s">
        <v>742</v>
      </c>
    </row>
    <row r="73" spans="1:5" ht="369.75">
      <c r="A73" t="s">
        <v>43</v>
      </c>
      <c r="E73" s="29" t="s">
        <v>172</v>
      </c>
    </row>
    <row r="74" spans="1:16" ht="12.75">
      <c r="A74" s="19" t="s">
        <v>35</v>
      </c>
      <c s="23" t="s">
        <v>99</v>
      </c>
      <c s="23" t="s">
        <v>186</v>
      </c>
      <c s="19" t="s">
        <v>13</v>
      </c>
      <c s="24" t="s">
        <v>187</v>
      </c>
      <c s="25" t="s">
        <v>159</v>
      </c>
      <c s="26">
        <v>387.5</v>
      </c>
      <c s="27">
        <v>0</v>
      </c>
      <c s="27">
        <f>ROUND(ROUND(H74,2)*ROUND(G74,3),2)</f>
      </c>
      <c r="O74">
        <f>(I74*21)/100</f>
      </c>
      <c t="s">
        <v>13</v>
      </c>
    </row>
    <row r="75" spans="1:5" ht="51">
      <c r="A75" s="28" t="s">
        <v>40</v>
      </c>
      <c r="E75" s="29" t="s">
        <v>743</v>
      </c>
    </row>
    <row r="76" spans="1:5" ht="51">
      <c r="A76" s="30" t="s">
        <v>42</v>
      </c>
      <c r="E76" s="31" t="s">
        <v>744</v>
      </c>
    </row>
    <row r="77" spans="1:5" ht="25.5">
      <c r="A77" t="s">
        <v>43</v>
      </c>
      <c r="E77" s="29" t="s">
        <v>184</v>
      </c>
    </row>
    <row r="78" spans="1:16" ht="12.75">
      <c r="A78" s="19" t="s">
        <v>35</v>
      </c>
      <c s="23" t="s">
        <v>185</v>
      </c>
      <c s="23" t="s">
        <v>190</v>
      </c>
      <c s="19" t="s">
        <v>19</v>
      </c>
      <c s="24" t="s">
        <v>191</v>
      </c>
      <c s="25" t="s">
        <v>159</v>
      </c>
      <c s="26">
        <v>10</v>
      </c>
      <c s="27">
        <v>0</v>
      </c>
      <c s="27">
        <f>ROUND(ROUND(H78,2)*ROUND(G78,3),2)</f>
      </c>
      <c r="O78">
        <f>(I78*21)/100</f>
      </c>
      <c t="s">
        <v>13</v>
      </c>
    </row>
    <row r="79" spans="1:5" ht="51">
      <c r="A79" s="28" t="s">
        <v>40</v>
      </c>
      <c r="E79" s="29" t="s">
        <v>745</v>
      </c>
    </row>
    <row r="80" spans="1:5" ht="12.75">
      <c r="A80" s="30" t="s">
        <v>42</v>
      </c>
      <c r="E80" s="31" t="s">
        <v>746</v>
      </c>
    </row>
    <row r="81" spans="1:5" ht="25.5">
      <c r="A81" t="s">
        <v>43</v>
      </c>
      <c r="E81" s="29" t="s">
        <v>184</v>
      </c>
    </row>
    <row r="82" spans="1:16" ht="12.75">
      <c r="A82" s="19" t="s">
        <v>35</v>
      </c>
      <c s="23" t="s">
        <v>189</v>
      </c>
      <c s="23" t="s">
        <v>190</v>
      </c>
      <c s="19" t="s">
        <v>13</v>
      </c>
      <c s="24" t="s">
        <v>191</v>
      </c>
      <c s="25" t="s">
        <v>159</v>
      </c>
      <c s="26">
        <v>137</v>
      </c>
      <c s="27">
        <v>0</v>
      </c>
      <c s="27">
        <f>ROUND(ROUND(H82,2)*ROUND(G82,3),2)</f>
      </c>
      <c r="O82">
        <f>(I82*21)/100</f>
      </c>
      <c t="s">
        <v>13</v>
      </c>
    </row>
    <row r="83" spans="1:5" ht="51">
      <c r="A83" s="28" t="s">
        <v>40</v>
      </c>
      <c r="E83" s="29" t="s">
        <v>743</v>
      </c>
    </row>
    <row r="84" spans="1:5" ht="38.25">
      <c r="A84" s="30" t="s">
        <v>42</v>
      </c>
      <c r="E84" s="31" t="s">
        <v>747</v>
      </c>
    </row>
    <row r="85" spans="1:5" ht="25.5">
      <c r="A85" t="s">
        <v>43</v>
      </c>
      <c r="E85" s="29" t="s">
        <v>184</v>
      </c>
    </row>
    <row r="86" spans="1:16" ht="12.75">
      <c r="A86" s="19" t="s">
        <v>35</v>
      </c>
      <c s="23" t="s">
        <v>193</v>
      </c>
      <c s="23" t="s">
        <v>211</v>
      </c>
      <c s="19" t="s">
        <v>13</v>
      </c>
      <c s="24" t="s">
        <v>212</v>
      </c>
      <c s="25" t="s">
        <v>138</v>
      </c>
      <c s="26">
        <v>182.15</v>
      </c>
      <c s="27">
        <v>0</v>
      </c>
      <c s="27">
        <f>ROUND(ROUND(H86,2)*ROUND(G86,3),2)</f>
      </c>
      <c r="O86">
        <f>(I86*21)/100</f>
      </c>
      <c t="s">
        <v>13</v>
      </c>
    </row>
    <row r="87" spans="1:5" ht="63.75">
      <c r="A87" s="28" t="s">
        <v>40</v>
      </c>
      <c r="E87" s="29" t="s">
        <v>748</v>
      </c>
    </row>
    <row r="88" spans="1:5" ht="76.5">
      <c r="A88" s="30" t="s">
        <v>42</v>
      </c>
      <c r="E88" s="31" t="s">
        <v>749</v>
      </c>
    </row>
    <row r="89" spans="1:5" ht="318.75">
      <c r="A89" t="s">
        <v>43</v>
      </c>
      <c r="E89" s="29" t="s">
        <v>209</v>
      </c>
    </row>
    <row r="90" spans="1:16" ht="12.75">
      <c r="A90" s="19" t="s">
        <v>35</v>
      </c>
      <c s="23" t="s">
        <v>199</v>
      </c>
      <c s="23" t="s">
        <v>246</v>
      </c>
      <c s="19" t="s">
        <v>13</v>
      </c>
      <c s="24" t="s">
        <v>247</v>
      </c>
      <c s="25" t="s">
        <v>138</v>
      </c>
      <c s="26">
        <v>80.575</v>
      </c>
      <c s="27">
        <v>0</v>
      </c>
      <c s="27">
        <f>ROUND(ROUND(H90,2)*ROUND(G90,3),2)</f>
      </c>
      <c r="O90">
        <f>(I90*21)/100</f>
      </c>
      <c t="s">
        <v>13</v>
      </c>
    </row>
    <row r="91" spans="1:5" ht="38.25">
      <c r="A91" s="28" t="s">
        <v>40</v>
      </c>
      <c r="E91" s="29" t="s">
        <v>750</v>
      </c>
    </row>
    <row r="92" spans="1:5" ht="51">
      <c r="A92" s="30" t="s">
        <v>42</v>
      </c>
      <c r="E92" s="31" t="s">
        <v>751</v>
      </c>
    </row>
    <row r="93" spans="1:5" ht="229.5">
      <c r="A93" t="s">
        <v>43</v>
      </c>
      <c r="E93" s="29" t="s">
        <v>250</v>
      </c>
    </row>
    <row r="94" spans="1:16" ht="12.75">
      <c r="A94" s="19" t="s">
        <v>35</v>
      </c>
      <c s="23" t="s">
        <v>204</v>
      </c>
      <c s="23" t="s">
        <v>261</v>
      </c>
      <c s="19" t="s">
        <v>145</v>
      </c>
      <c s="24" t="s">
        <v>263</v>
      </c>
      <c s="25" t="s">
        <v>122</v>
      </c>
      <c s="26">
        <v>25</v>
      </c>
      <c s="27">
        <v>0</v>
      </c>
      <c s="27">
        <f>ROUND(ROUND(H94,2)*ROUND(G94,3),2)</f>
      </c>
      <c r="O94">
        <f>(I94*21)/100</f>
      </c>
      <c t="s">
        <v>13</v>
      </c>
    </row>
    <row r="95" spans="1:5" ht="38.25">
      <c r="A95" s="28" t="s">
        <v>40</v>
      </c>
      <c r="E95" s="29" t="s">
        <v>752</v>
      </c>
    </row>
    <row r="96" spans="1:5" ht="12.75">
      <c r="A96" s="30" t="s">
        <v>42</v>
      </c>
      <c r="E96" s="31" t="s">
        <v>753</v>
      </c>
    </row>
    <row r="97" spans="1:5" ht="38.25">
      <c r="A97" t="s">
        <v>43</v>
      </c>
      <c r="E97" s="29" t="s">
        <v>266</v>
      </c>
    </row>
    <row r="98" spans="1:16" ht="12.75">
      <c r="A98" s="19" t="s">
        <v>35</v>
      </c>
      <c s="23" t="s">
        <v>210</v>
      </c>
      <c s="23" t="s">
        <v>261</v>
      </c>
      <c s="19" t="s">
        <v>150</v>
      </c>
      <c s="24" t="s">
        <v>263</v>
      </c>
      <c s="25" t="s">
        <v>122</v>
      </c>
      <c s="26">
        <v>768</v>
      </c>
      <c s="27">
        <v>0</v>
      </c>
      <c s="27">
        <f>ROUND(ROUND(H98,2)*ROUND(G98,3),2)</f>
      </c>
      <c r="O98">
        <f>(I98*21)/100</f>
      </c>
      <c t="s">
        <v>13</v>
      </c>
    </row>
    <row r="99" spans="1:5" ht="51">
      <c r="A99" s="28" t="s">
        <v>40</v>
      </c>
      <c r="E99" s="29" t="s">
        <v>754</v>
      </c>
    </row>
    <row r="100" spans="1:5" ht="12.75">
      <c r="A100" s="30" t="s">
        <v>42</v>
      </c>
      <c r="E100" s="31" t="s">
        <v>755</v>
      </c>
    </row>
    <row r="101" spans="1:5" ht="38.25">
      <c r="A101" t="s">
        <v>43</v>
      </c>
      <c r="E101" s="29" t="s">
        <v>266</v>
      </c>
    </row>
    <row r="102" spans="1:16" ht="12.75">
      <c r="A102" s="19" t="s">
        <v>35</v>
      </c>
      <c s="23" t="s">
        <v>215</v>
      </c>
      <c s="23" t="s">
        <v>268</v>
      </c>
      <c s="19" t="s">
        <v>19</v>
      </c>
      <c s="24" t="s">
        <v>269</v>
      </c>
      <c s="25" t="s">
        <v>122</v>
      </c>
      <c s="26">
        <v>25</v>
      </c>
      <c s="27">
        <v>0</v>
      </c>
      <c s="27">
        <f>ROUND(ROUND(H102,2)*ROUND(G102,3),2)</f>
      </c>
      <c r="O102">
        <f>(I102*21)/100</f>
      </c>
      <c t="s">
        <v>13</v>
      </c>
    </row>
    <row r="103" spans="1:5" ht="25.5">
      <c r="A103" s="28" t="s">
        <v>40</v>
      </c>
      <c r="E103" s="29" t="s">
        <v>756</v>
      </c>
    </row>
    <row r="104" spans="1:5" ht="12.75">
      <c r="A104" s="30" t="s">
        <v>42</v>
      </c>
      <c r="E104" s="31" t="s">
        <v>757</v>
      </c>
    </row>
    <row r="105" spans="1:5" ht="25.5">
      <c r="A105" t="s">
        <v>43</v>
      </c>
      <c r="E105" s="29" t="s">
        <v>272</v>
      </c>
    </row>
    <row r="106" spans="1:16" ht="12.75">
      <c r="A106" s="19" t="s">
        <v>35</v>
      </c>
      <c s="23" t="s">
        <v>220</v>
      </c>
      <c s="23" t="s">
        <v>268</v>
      </c>
      <c s="19" t="s">
        <v>13</v>
      </c>
      <c s="24" t="s">
        <v>269</v>
      </c>
      <c s="25" t="s">
        <v>122</v>
      </c>
      <c s="26">
        <v>768</v>
      </c>
      <c s="27">
        <v>0</v>
      </c>
      <c s="27">
        <f>ROUND(ROUND(H106,2)*ROUND(G106,3),2)</f>
      </c>
      <c r="O106">
        <f>(I106*21)/100</f>
      </c>
      <c t="s">
        <v>13</v>
      </c>
    </row>
    <row r="107" spans="1:5" ht="25.5">
      <c r="A107" s="28" t="s">
        <v>40</v>
      </c>
      <c r="E107" s="29" t="s">
        <v>758</v>
      </c>
    </row>
    <row r="108" spans="1:5" ht="12.75">
      <c r="A108" s="30" t="s">
        <v>42</v>
      </c>
      <c r="E108" s="31" t="s">
        <v>759</v>
      </c>
    </row>
    <row r="109" spans="1:5" ht="25.5">
      <c r="A109" t="s">
        <v>43</v>
      </c>
      <c r="E109" s="29" t="s">
        <v>272</v>
      </c>
    </row>
    <row r="110" spans="1:16" ht="12.75">
      <c r="A110" s="19" t="s">
        <v>35</v>
      </c>
      <c s="23" t="s">
        <v>225</v>
      </c>
      <c s="23" t="s">
        <v>274</v>
      </c>
      <c s="19" t="s">
        <v>19</v>
      </c>
      <c s="24" t="s">
        <v>275</v>
      </c>
      <c s="25" t="s">
        <v>122</v>
      </c>
      <c s="26">
        <v>25</v>
      </c>
      <c s="27">
        <v>0</v>
      </c>
      <c s="27">
        <f>ROUND(ROUND(H110,2)*ROUND(G110,3),2)</f>
      </c>
      <c r="O110">
        <f>(I110*21)/100</f>
      </c>
      <c t="s">
        <v>13</v>
      </c>
    </row>
    <row r="111" spans="1:5" ht="25.5">
      <c r="A111" s="28" t="s">
        <v>40</v>
      </c>
      <c r="E111" s="29" t="s">
        <v>756</v>
      </c>
    </row>
    <row r="112" spans="1:5" ht="12.75">
      <c r="A112" s="30" t="s">
        <v>42</v>
      </c>
      <c r="E112" s="31" t="s">
        <v>757</v>
      </c>
    </row>
    <row r="113" spans="1:5" ht="38.25">
      <c r="A113" t="s">
        <v>43</v>
      </c>
      <c r="E113" s="29" t="s">
        <v>276</v>
      </c>
    </row>
    <row r="114" spans="1:16" ht="12.75">
      <c r="A114" s="19" t="s">
        <v>35</v>
      </c>
      <c s="23" t="s">
        <v>227</v>
      </c>
      <c s="23" t="s">
        <v>274</v>
      </c>
      <c s="19" t="s">
        <v>13</v>
      </c>
      <c s="24" t="s">
        <v>275</v>
      </c>
      <c s="25" t="s">
        <v>122</v>
      </c>
      <c s="26">
        <v>768</v>
      </c>
      <c s="27">
        <v>0</v>
      </c>
      <c s="27">
        <f>ROUND(ROUND(H114,2)*ROUND(G114,3),2)</f>
      </c>
      <c r="O114">
        <f>(I114*21)/100</f>
      </c>
      <c t="s">
        <v>13</v>
      </c>
    </row>
    <row r="115" spans="1:5" ht="25.5">
      <c r="A115" s="28" t="s">
        <v>40</v>
      </c>
      <c r="E115" s="29" t="s">
        <v>758</v>
      </c>
    </row>
    <row r="116" spans="1:5" ht="12.75">
      <c r="A116" s="30" t="s">
        <v>42</v>
      </c>
      <c r="E116" s="31" t="s">
        <v>759</v>
      </c>
    </row>
    <row r="117" spans="1:5" ht="38.25">
      <c r="A117" t="s">
        <v>43</v>
      </c>
      <c r="E117" s="29" t="s">
        <v>276</v>
      </c>
    </row>
    <row r="118" spans="1:18" ht="12.75" customHeight="1">
      <c r="A118" s="5" t="s">
        <v>33</v>
      </c>
      <c s="5"/>
      <c s="35" t="s">
        <v>13</v>
      </c>
      <c s="5"/>
      <c s="21" t="s">
        <v>277</v>
      </c>
      <c s="5"/>
      <c s="5"/>
      <c s="5"/>
      <c s="36">
        <f>0+Q118</f>
      </c>
      <c r="O118">
        <f>0+R118</f>
      </c>
      <c r="Q118">
        <f>0+I119+I123+I127+I131+I135</f>
      </c>
      <c>
        <f>0+O119+O123+O127+O131+O135</f>
      </c>
    </row>
    <row r="119" spans="1:16" ht="12.75">
      <c r="A119" s="19" t="s">
        <v>35</v>
      </c>
      <c s="23" t="s">
        <v>233</v>
      </c>
      <c s="23" t="s">
        <v>285</v>
      </c>
      <c s="19" t="s">
        <v>19</v>
      </c>
      <c s="24" t="s">
        <v>286</v>
      </c>
      <c s="25" t="s">
        <v>138</v>
      </c>
      <c s="26">
        <v>38.5</v>
      </c>
      <c s="27">
        <v>0</v>
      </c>
      <c s="27">
        <f>ROUND(ROUND(H119,2)*ROUND(G119,3),2)</f>
      </c>
      <c r="O119">
        <f>(I119*21)/100</f>
      </c>
      <c t="s">
        <v>13</v>
      </c>
    </row>
    <row r="120" spans="1:5" ht="63.75">
      <c r="A120" s="28" t="s">
        <v>40</v>
      </c>
      <c r="E120" s="29" t="s">
        <v>760</v>
      </c>
    </row>
    <row r="121" spans="1:5" ht="38.25">
      <c r="A121" s="30" t="s">
        <v>42</v>
      </c>
      <c r="E121" s="31" t="s">
        <v>761</v>
      </c>
    </row>
    <row r="122" spans="1:5" ht="38.25">
      <c r="A122" t="s">
        <v>43</v>
      </c>
      <c r="E122" s="29" t="s">
        <v>289</v>
      </c>
    </row>
    <row r="123" spans="1:16" ht="12.75">
      <c r="A123" s="19" t="s">
        <v>35</v>
      </c>
      <c s="23" t="s">
        <v>239</v>
      </c>
      <c s="23" t="s">
        <v>285</v>
      </c>
      <c s="19" t="s">
        <v>13</v>
      </c>
      <c s="24" t="s">
        <v>286</v>
      </c>
      <c s="25" t="s">
        <v>138</v>
      </c>
      <c s="26">
        <v>882</v>
      </c>
      <c s="27">
        <v>0</v>
      </c>
      <c s="27">
        <f>ROUND(ROUND(H123,2)*ROUND(G123,3),2)</f>
      </c>
      <c r="O123">
        <f>(I123*21)/100</f>
      </c>
      <c t="s">
        <v>13</v>
      </c>
    </row>
    <row r="124" spans="1:5" ht="63.75">
      <c r="A124" s="28" t="s">
        <v>40</v>
      </c>
      <c r="E124" s="29" t="s">
        <v>762</v>
      </c>
    </row>
    <row r="125" spans="1:5" ht="51">
      <c r="A125" s="30" t="s">
        <v>42</v>
      </c>
      <c r="E125" s="31" t="s">
        <v>763</v>
      </c>
    </row>
    <row r="126" spans="1:5" ht="38.25">
      <c r="A126" t="s">
        <v>43</v>
      </c>
      <c r="E126" s="29" t="s">
        <v>289</v>
      </c>
    </row>
    <row r="127" spans="1:16" ht="12.75">
      <c r="A127" s="19" t="s">
        <v>35</v>
      </c>
      <c s="23" t="s">
        <v>245</v>
      </c>
      <c s="23" t="s">
        <v>291</v>
      </c>
      <c s="19" t="s">
        <v>19</v>
      </c>
      <c s="24" t="s">
        <v>292</v>
      </c>
      <c s="25" t="s">
        <v>122</v>
      </c>
      <c s="26">
        <v>85</v>
      </c>
      <c s="27">
        <v>0</v>
      </c>
      <c s="27">
        <f>ROUND(ROUND(H127,2)*ROUND(G127,3),2)</f>
      </c>
      <c r="O127">
        <f>(I127*21)/100</f>
      </c>
      <c t="s">
        <v>13</v>
      </c>
    </row>
    <row r="128" spans="1:5" ht="51">
      <c r="A128" s="28" t="s">
        <v>40</v>
      </c>
      <c r="E128" s="29" t="s">
        <v>764</v>
      </c>
    </row>
    <row r="129" spans="1:5" ht="38.25">
      <c r="A129" s="30" t="s">
        <v>42</v>
      </c>
      <c r="E129" s="31" t="s">
        <v>765</v>
      </c>
    </row>
    <row r="130" spans="1:5" ht="114.75">
      <c r="A130" t="s">
        <v>43</v>
      </c>
      <c r="E130" s="29" t="s">
        <v>302</v>
      </c>
    </row>
    <row r="131" spans="1:16" ht="12.75">
      <c r="A131" s="19" t="s">
        <v>35</v>
      </c>
      <c s="23" t="s">
        <v>251</v>
      </c>
      <c s="23" t="s">
        <v>291</v>
      </c>
      <c s="19" t="s">
        <v>13</v>
      </c>
      <c s="24" t="s">
        <v>292</v>
      </c>
      <c s="25" t="s">
        <v>122</v>
      </c>
      <c s="26">
        <v>1942</v>
      </c>
      <c s="27">
        <v>0</v>
      </c>
      <c s="27">
        <f>ROUND(ROUND(H131,2)*ROUND(G131,3),2)</f>
      </c>
      <c r="O131">
        <f>(I131*21)/100</f>
      </c>
      <c t="s">
        <v>13</v>
      </c>
    </row>
    <row r="132" spans="1:5" ht="51">
      <c r="A132" s="28" t="s">
        <v>40</v>
      </c>
      <c r="E132" s="29" t="s">
        <v>766</v>
      </c>
    </row>
    <row r="133" spans="1:5" ht="51">
      <c r="A133" s="30" t="s">
        <v>42</v>
      </c>
      <c r="E133" s="31" t="s">
        <v>767</v>
      </c>
    </row>
    <row r="134" spans="1:5" ht="114.75">
      <c r="A134" t="s">
        <v>43</v>
      </c>
      <c r="E134" s="29" t="s">
        <v>302</v>
      </c>
    </row>
    <row r="135" spans="1:16" ht="12.75">
      <c r="A135" s="19" t="s">
        <v>35</v>
      </c>
      <c s="23" t="s">
        <v>254</v>
      </c>
      <c s="23" t="s">
        <v>291</v>
      </c>
      <c s="19" t="s">
        <v>204</v>
      </c>
      <c s="24" t="s">
        <v>292</v>
      </c>
      <c s="25" t="s">
        <v>122</v>
      </c>
      <c s="26">
        <v>586</v>
      </c>
      <c s="27">
        <v>0</v>
      </c>
      <c s="27">
        <f>ROUND(ROUND(H135,2)*ROUND(G135,3),2)</f>
      </c>
      <c r="O135">
        <f>(I135*21)/100</f>
      </c>
      <c t="s">
        <v>13</v>
      </c>
    </row>
    <row r="136" spans="1:5" ht="38.25">
      <c r="A136" s="28" t="s">
        <v>40</v>
      </c>
      <c r="E136" s="29" t="s">
        <v>768</v>
      </c>
    </row>
    <row r="137" spans="1:5" ht="38.25">
      <c r="A137" s="30" t="s">
        <v>42</v>
      </c>
      <c r="E137" s="31" t="s">
        <v>769</v>
      </c>
    </row>
    <row r="138" spans="1:5" ht="102">
      <c r="A138" t="s">
        <v>43</v>
      </c>
      <c r="E138" s="29" t="s">
        <v>295</v>
      </c>
    </row>
    <row r="139" spans="1:18" ht="12.75" customHeight="1">
      <c r="A139" s="5" t="s">
        <v>33</v>
      </c>
      <c s="5"/>
      <c s="35" t="s">
        <v>23</v>
      </c>
      <c s="5"/>
      <c s="21" t="s">
        <v>315</v>
      </c>
      <c s="5"/>
      <c s="5"/>
      <c s="5"/>
      <c s="36">
        <f>0+Q139</f>
      </c>
      <c r="O139">
        <f>0+R139</f>
      </c>
      <c r="Q139">
        <f>0+I140</f>
      </c>
      <c>
        <f>0+O140</f>
      </c>
    </row>
    <row r="140" spans="1:16" ht="12.75">
      <c r="A140" s="19" t="s">
        <v>35</v>
      </c>
      <c s="23" t="s">
        <v>260</v>
      </c>
      <c s="23" t="s">
        <v>323</v>
      </c>
      <c s="19" t="s">
        <v>37</v>
      </c>
      <c s="24" t="s">
        <v>324</v>
      </c>
      <c s="25" t="s">
        <v>138</v>
      </c>
      <c s="26">
        <v>51.275</v>
      </c>
      <c s="27">
        <v>0</v>
      </c>
      <c s="27">
        <f>ROUND(ROUND(H140,2)*ROUND(G140,3),2)</f>
      </c>
      <c r="O140">
        <f>(I140*21)/100</f>
      </c>
      <c t="s">
        <v>13</v>
      </c>
    </row>
    <row r="141" spans="1:5" ht="38.25">
      <c r="A141" s="28" t="s">
        <v>40</v>
      </c>
      <c r="E141" s="29" t="s">
        <v>325</v>
      </c>
    </row>
    <row r="142" spans="1:5" ht="51">
      <c r="A142" s="30" t="s">
        <v>42</v>
      </c>
      <c r="E142" s="31" t="s">
        <v>770</v>
      </c>
    </row>
    <row r="143" spans="1:5" ht="38.25">
      <c r="A143" t="s">
        <v>43</v>
      </c>
      <c r="E143" s="29" t="s">
        <v>289</v>
      </c>
    </row>
    <row r="144" spans="1:18" ht="12.75" customHeight="1">
      <c r="A144" s="5" t="s">
        <v>33</v>
      </c>
      <c s="5"/>
      <c s="35" t="s">
        <v>25</v>
      </c>
      <c s="5"/>
      <c s="21" t="s">
        <v>333</v>
      </c>
      <c s="5"/>
      <c s="5"/>
      <c s="5"/>
      <c s="36">
        <f>0+Q144</f>
      </c>
      <c r="O144">
        <f>0+R144</f>
      </c>
      <c r="Q144">
        <f>0+I145+I149+I153+I157+I161+I165+I169+I173+I177+I181+I185+I189+I193+I197+I201+I205+I209+I213+I217+I221+I225+I229+I233+I237+I241+I245+I249+I253+I257+I261+I265+I269+I273</f>
      </c>
      <c>
        <f>0+O145+O149+O153+O157+O161+O165+O169+O173+O177+O181+O185+O189+O193+O197+O201+O205+O209+O213+O217+O221+O225+O229+O233+O237+O241+O245+O249+O253+O257+O261+O265+O269+O273</f>
      </c>
    </row>
    <row r="145" spans="1:16" ht="12.75">
      <c r="A145" s="19" t="s">
        <v>35</v>
      </c>
      <c s="23" t="s">
        <v>267</v>
      </c>
      <c s="23" t="s">
        <v>335</v>
      </c>
      <c s="19" t="s">
        <v>77</v>
      </c>
      <c s="24" t="s">
        <v>336</v>
      </c>
      <c s="25" t="s">
        <v>138</v>
      </c>
      <c s="26">
        <v>8.625</v>
      </c>
      <c s="27">
        <v>0</v>
      </c>
      <c s="27">
        <f>ROUND(ROUND(H145,2)*ROUND(G145,3),2)</f>
      </c>
      <c r="O145">
        <f>(I145*21)/100</f>
      </c>
      <c t="s">
        <v>13</v>
      </c>
    </row>
    <row r="146" spans="1:5" ht="38.25">
      <c r="A146" s="28" t="s">
        <v>40</v>
      </c>
      <c r="E146" s="29" t="s">
        <v>771</v>
      </c>
    </row>
    <row r="147" spans="1:5" ht="12.75">
      <c r="A147" s="30" t="s">
        <v>42</v>
      </c>
      <c r="E147" s="31" t="s">
        <v>772</v>
      </c>
    </row>
    <row r="148" spans="1:5" ht="51">
      <c r="A148" t="s">
        <v>43</v>
      </c>
      <c r="E148" s="29" t="s">
        <v>339</v>
      </c>
    </row>
    <row r="149" spans="1:16" ht="12.75">
      <c r="A149" s="19" t="s">
        <v>35</v>
      </c>
      <c s="23" t="s">
        <v>273</v>
      </c>
      <c s="23" t="s">
        <v>335</v>
      </c>
      <c s="19" t="s">
        <v>82</v>
      </c>
      <c s="24" t="s">
        <v>336</v>
      </c>
      <c s="25" t="s">
        <v>138</v>
      </c>
      <c s="26">
        <v>10.5</v>
      </c>
      <c s="27">
        <v>0</v>
      </c>
      <c s="27">
        <f>ROUND(ROUND(H149,2)*ROUND(G149,3),2)</f>
      </c>
      <c r="O149">
        <f>(I149*21)/100</f>
      </c>
      <c t="s">
        <v>13</v>
      </c>
    </row>
    <row r="150" spans="1:5" ht="51">
      <c r="A150" s="28" t="s">
        <v>40</v>
      </c>
      <c r="E150" s="29" t="s">
        <v>773</v>
      </c>
    </row>
    <row r="151" spans="1:5" ht="12.75">
      <c r="A151" s="30" t="s">
        <v>42</v>
      </c>
      <c r="E151" s="31" t="s">
        <v>774</v>
      </c>
    </row>
    <row r="152" spans="1:5" ht="51">
      <c r="A152" t="s">
        <v>43</v>
      </c>
      <c r="E152" s="29" t="s">
        <v>339</v>
      </c>
    </row>
    <row r="153" spans="1:16" ht="12.75">
      <c r="A153" s="19" t="s">
        <v>35</v>
      </c>
      <c s="23" t="s">
        <v>278</v>
      </c>
      <c s="23" t="s">
        <v>335</v>
      </c>
      <c s="19" t="s">
        <v>199</v>
      </c>
      <c s="24" t="s">
        <v>336</v>
      </c>
      <c s="25" t="s">
        <v>138</v>
      </c>
      <c s="26">
        <v>221.375</v>
      </c>
      <c s="27">
        <v>0</v>
      </c>
      <c s="27">
        <f>ROUND(ROUND(H153,2)*ROUND(G153,3),2)</f>
      </c>
      <c r="O153">
        <f>(I153*21)/100</f>
      </c>
      <c t="s">
        <v>13</v>
      </c>
    </row>
    <row r="154" spans="1:5" ht="38.25">
      <c r="A154" s="28" t="s">
        <v>40</v>
      </c>
      <c r="E154" s="29" t="s">
        <v>775</v>
      </c>
    </row>
    <row r="155" spans="1:5" ht="38.25">
      <c r="A155" s="30" t="s">
        <v>42</v>
      </c>
      <c r="E155" s="31" t="s">
        <v>776</v>
      </c>
    </row>
    <row r="156" spans="1:5" ht="51">
      <c r="A156" t="s">
        <v>43</v>
      </c>
      <c r="E156" s="29" t="s">
        <v>339</v>
      </c>
    </row>
    <row r="157" spans="1:16" ht="12.75">
      <c r="A157" s="19" t="s">
        <v>35</v>
      </c>
      <c s="23" t="s">
        <v>284</v>
      </c>
      <c s="23" t="s">
        <v>335</v>
      </c>
      <c s="19" t="s">
        <v>204</v>
      </c>
      <c s="24" t="s">
        <v>336</v>
      </c>
      <c s="25" t="s">
        <v>138</v>
      </c>
      <c s="26">
        <v>266.375</v>
      </c>
      <c s="27">
        <v>0</v>
      </c>
      <c s="27">
        <f>ROUND(ROUND(H157,2)*ROUND(G157,3),2)</f>
      </c>
      <c r="O157">
        <f>(I157*21)/100</f>
      </c>
      <c t="s">
        <v>13</v>
      </c>
    </row>
    <row r="158" spans="1:5" ht="51">
      <c r="A158" s="28" t="s">
        <v>40</v>
      </c>
      <c r="E158" s="29" t="s">
        <v>777</v>
      </c>
    </row>
    <row r="159" spans="1:5" ht="38.25">
      <c r="A159" s="30" t="s">
        <v>42</v>
      </c>
      <c r="E159" s="31" t="s">
        <v>778</v>
      </c>
    </row>
    <row r="160" spans="1:5" ht="51">
      <c r="A160" t="s">
        <v>43</v>
      </c>
      <c r="E160" s="29" t="s">
        <v>339</v>
      </c>
    </row>
    <row r="161" spans="1:16" ht="12.75">
      <c r="A161" s="19" t="s">
        <v>35</v>
      </c>
      <c s="23" t="s">
        <v>290</v>
      </c>
      <c s="23" t="s">
        <v>335</v>
      </c>
      <c s="19" t="s">
        <v>251</v>
      </c>
      <c s="24" t="s">
        <v>336</v>
      </c>
      <c s="25" t="s">
        <v>138</v>
      </c>
      <c s="26">
        <v>10</v>
      </c>
      <c s="27">
        <v>0</v>
      </c>
      <c s="27">
        <f>ROUND(ROUND(H161,2)*ROUND(G161,3),2)</f>
      </c>
      <c r="O161">
        <f>(I161*21)/100</f>
      </c>
      <c t="s">
        <v>13</v>
      </c>
    </row>
    <row r="162" spans="1:5" ht="51">
      <c r="A162" s="28" t="s">
        <v>40</v>
      </c>
      <c r="E162" s="29" t="s">
        <v>779</v>
      </c>
    </row>
    <row r="163" spans="1:5" ht="12.75">
      <c r="A163" s="30" t="s">
        <v>42</v>
      </c>
      <c r="E163" s="31" t="s">
        <v>780</v>
      </c>
    </row>
    <row r="164" spans="1:5" ht="51">
      <c r="A164" t="s">
        <v>43</v>
      </c>
      <c r="E164" s="29" t="s">
        <v>339</v>
      </c>
    </row>
    <row r="165" spans="1:16" ht="12.75">
      <c r="A165" s="19" t="s">
        <v>35</v>
      </c>
      <c s="23" t="s">
        <v>296</v>
      </c>
      <c s="23" t="s">
        <v>335</v>
      </c>
      <c s="19" t="s">
        <v>254</v>
      </c>
      <c s="24" t="s">
        <v>336</v>
      </c>
      <c s="25" t="s">
        <v>138</v>
      </c>
      <c s="26">
        <v>212</v>
      </c>
      <c s="27">
        <v>0</v>
      </c>
      <c s="27">
        <f>ROUND(ROUND(H165,2)*ROUND(G165,3),2)</f>
      </c>
      <c r="O165">
        <f>(I165*21)/100</f>
      </c>
      <c t="s">
        <v>13</v>
      </c>
    </row>
    <row r="166" spans="1:5" ht="51">
      <c r="A166" s="28" t="s">
        <v>40</v>
      </c>
      <c r="E166" s="29" t="s">
        <v>781</v>
      </c>
    </row>
    <row r="167" spans="1:5" ht="38.25">
      <c r="A167" s="30" t="s">
        <v>42</v>
      </c>
      <c r="E167" s="31" t="s">
        <v>782</v>
      </c>
    </row>
    <row r="168" spans="1:5" ht="51">
      <c r="A168" t="s">
        <v>43</v>
      </c>
      <c r="E168" s="29" t="s">
        <v>339</v>
      </c>
    </row>
    <row r="169" spans="1:16" ht="12.75">
      <c r="A169" s="19" t="s">
        <v>35</v>
      </c>
      <c s="23" t="s">
        <v>299</v>
      </c>
      <c s="23" t="s">
        <v>335</v>
      </c>
      <c s="19" t="s">
        <v>23</v>
      </c>
      <c s="24" t="s">
        <v>336</v>
      </c>
      <c s="25" t="s">
        <v>138</v>
      </c>
      <c s="26">
        <v>1</v>
      </c>
      <c s="27">
        <v>0</v>
      </c>
      <c s="27">
        <f>ROUND(ROUND(H169,2)*ROUND(G169,3),2)</f>
      </c>
      <c r="O169">
        <f>(I169*21)/100</f>
      </c>
      <c t="s">
        <v>13</v>
      </c>
    </row>
    <row r="170" spans="1:5" ht="63.75">
      <c r="A170" s="28" t="s">
        <v>40</v>
      </c>
      <c r="E170" s="29" t="s">
        <v>783</v>
      </c>
    </row>
    <row r="171" spans="1:5" ht="12.75">
      <c r="A171" s="30" t="s">
        <v>42</v>
      </c>
      <c r="E171" s="31" t="s">
        <v>784</v>
      </c>
    </row>
    <row r="172" spans="1:5" ht="51">
      <c r="A172" t="s">
        <v>43</v>
      </c>
      <c r="E172" s="29" t="s">
        <v>339</v>
      </c>
    </row>
    <row r="173" spans="1:16" ht="12.75">
      <c r="A173" s="19" t="s">
        <v>35</v>
      </c>
      <c s="23" t="s">
        <v>303</v>
      </c>
      <c s="23" t="s">
        <v>356</v>
      </c>
      <c s="19" t="s">
        <v>37</v>
      </c>
      <c s="24" t="s">
        <v>357</v>
      </c>
      <c s="25" t="s">
        <v>122</v>
      </c>
      <c s="26">
        <v>6.5</v>
      </c>
      <c s="27">
        <v>0</v>
      </c>
      <c s="27">
        <f>ROUND(ROUND(H173,2)*ROUND(G173,3),2)</f>
      </c>
      <c r="O173">
        <f>(I173*21)/100</f>
      </c>
      <c t="s">
        <v>13</v>
      </c>
    </row>
    <row r="174" spans="1:5" ht="38.25">
      <c r="A174" s="28" t="s">
        <v>40</v>
      </c>
      <c r="E174" s="29" t="s">
        <v>785</v>
      </c>
    </row>
    <row r="175" spans="1:5" ht="12.75">
      <c r="A175" s="30" t="s">
        <v>42</v>
      </c>
      <c r="E175" s="31" t="s">
        <v>786</v>
      </c>
    </row>
    <row r="176" spans="1:5" ht="102">
      <c r="A176" t="s">
        <v>43</v>
      </c>
      <c r="E176" s="29" t="s">
        <v>354</v>
      </c>
    </row>
    <row r="177" spans="1:16" ht="12.75">
      <c r="A177" s="19" t="s">
        <v>35</v>
      </c>
      <c s="23" t="s">
        <v>309</v>
      </c>
      <c s="23" t="s">
        <v>366</v>
      </c>
      <c s="19" t="s">
        <v>19</v>
      </c>
      <c s="24" t="s">
        <v>367</v>
      </c>
      <c s="25" t="s">
        <v>138</v>
      </c>
      <c s="26">
        <v>1.2</v>
      </c>
      <c s="27">
        <v>0</v>
      </c>
      <c s="27">
        <f>ROUND(ROUND(H177,2)*ROUND(G177,3),2)</f>
      </c>
      <c r="O177">
        <f>(I177*21)/100</f>
      </c>
      <c t="s">
        <v>13</v>
      </c>
    </row>
    <row r="178" spans="1:5" ht="38.25">
      <c r="A178" s="28" t="s">
        <v>40</v>
      </c>
      <c r="E178" s="29" t="s">
        <v>787</v>
      </c>
    </row>
    <row r="179" spans="1:5" ht="25.5">
      <c r="A179" s="30" t="s">
        <v>42</v>
      </c>
      <c r="E179" s="31" t="s">
        <v>788</v>
      </c>
    </row>
    <row r="180" spans="1:5" ht="102">
      <c r="A180" t="s">
        <v>43</v>
      </c>
      <c r="E180" s="29" t="s">
        <v>354</v>
      </c>
    </row>
    <row r="181" spans="1:16" ht="12.75">
      <c r="A181" s="19" t="s">
        <v>35</v>
      </c>
      <c s="23" t="s">
        <v>316</v>
      </c>
      <c s="23" t="s">
        <v>366</v>
      </c>
      <c s="19" t="s">
        <v>13</v>
      </c>
      <c s="24" t="s">
        <v>367</v>
      </c>
      <c s="25" t="s">
        <v>138</v>
      </c>
      <c s="26">
        <v>52.32</v>
      </c>
      <c s="27">
        <v>0</v>
      </c>
      <c s="27">
        <f>ROUND(ROUND(H181,2)*ROUND(G181,3),2)</f>
      </c>
      <c r="O181">
        <f>(I181*21)/100</f>
      </c>
      <c t="s">
        <v>13</v>
      </c>
    </row>
    <row r="182" spans="1:5" ht="38.25">
      <c r="A182" s="28" t="s">
        <v>40</v>
      </c>
      <c r="E182" s="29" t="s">
        <v>789</v>
      </c>
    </row>
    <row r="183" spans="1:5" ht="63.75">
      <c r="A183" s="30" t="s">
        <v>42</v>
      </c>
      <c r="E183" s="31" t="s">
        <v>790</v>
      </c>
    </row>
    <row r="184" spans="1:5" ht="102">
      <c r="A184" t="s">
        <v>43</v>
      </c>
      <c r="E184" s="29" t="s">
        <v>354</v>
      </c>
    </row>
    <row r="185" spans="1:16" ht="12.75">
      <c r="A185" s="19" t="s">
        <v>35</v>
      </c>
      <c s="23" t="s">
        <v>322</v>
      </c>
      <c s="23" t="s">
        <v>371</v>
      </c>
      <c s="19" t="s">
        <v>19</v>
      </c>
      <c s="24" t="s">
        <v>372</v>
      </c>
      <c s="25" t="s">
        <v>122</v>
      </c>
      <c s="26">
        <v>33</v>
      </c>
      <c s="27">
        <v>0</v>
      </c>
      <c s="27">
        <f>ROUND(ROUND(H185,2)*ROUND(G185,3),2)</f>
      </c>
      <c r="O185">
        <f>(I185*21)/100</f>
      </c>
      <c t="s">
        <v>13</v>
      </c>
    </row>
    <row r="186" spans="1:5" ht="51">
      <c r="A186" s="28" t="s">
        <v>40</v>
      </c>
      <c r="E186" s="29" t="s">
        <v>791</v>
      </c>
    </row>
    <row r="187" spans="1:5" ht="12.75">
      <c r="A187" s="30" t="s">
        <v>42</v>
      </c>
      <c r="E187" s="31" t="s">
        <v>792</v>
      </c>
    </row>
    <row r="188" spans="1:5" ht="51">
      <c r="A188" t="s">
        <v>43</v>
      </c>
      <c r="E188" s="29" t="s">
        <v>375</v>
      </c>
    </row>
    <row r="189" spans="1:16" ht="12.75">
      <c r="A189" s="19" t="s">
        <v>35</v>
      </c>
      <c s="23" t="s">
        <v>327</v>
      </c>
      <c s="23" t="s">
        <v>371</v>
      </c>
      <c s="19" t="s">
        <v>13</v>
      </c>
      <c s="24" t="s">
        <v>372</v>
      </c>
      <c s="25" t="s">
        <v>122</v>
      </c>
      <c s="26">
        <v>847</v>
      </c>
      <c s="27">
        <v>0</v>
      </c>
      <c s="27">
        <f>ROUND(ROUND(H189,2)*ROUND(G189,3),2)</f>
      </c>
      <c r="O189">
        <f>(I189*21)/100</f>
      </c>
      <c t="s">
        <v>13</v>
      </c>
    </row>
    <row r="190" spans="1:5" ht="51">
      <c r="A190" s="28" t="s">
        <v>40</v>
      </c>
      <c r="E190" s="29" t="s">
        <v>793</v>
      </c>
    </row>
    <row r="191" spans="1:5" ht="38.25">
      <c r="A191" s="30" t="s">
        <v>42</v>
      </c>
      <c r="E191" s="31" t="s">
        <v>794</v>
      </c>
    </row>
    <row r="192" spans="1:5" ht="51">
      <c r="A192" t="s">
        <v>43</v>
      </c>
      <c r="E192" s="29" t="s">
        <v>375</v>
      </c>
    </row>
    <row r="193" spans="1:16" ht="12.75">
      <c r="A193" s="19" t="s">
        <v>35</v>
      </c>
      <c s="23" t="s">
        <v>334</v>
      </c>
      <c s="23" t="s">
        <v>377</v>
      </c>
      <c s="19" t="s">
        <v>77</v>
      </c>
      <c s="24" t="s">
        <v>378</v>
      </c>
      <c s="25" t="s">
        <v>122</v>
      </c>
      <c s="26">
        <v>100.45</v>
      </c>
      <c s="27">
        <v>0</v>
      </c>
      <c s="27">
        <f>ROUND(ROUND(H193,2)*ROUND(G193,3),2)</f>
      </c>
      <c r="O193">
        <f>(I193*21)/100</f>
      </c>
      <c t="s">
        <v>13</v>
      </c>
    </row>
    <row r="194" spans="1:5" ht="51">
      <c r="A194" s="28" t="s">
        <v>40</v>
      </c>
      <c r="E194" s="29" t="s">
        <v>795</v>
      </c>
    </row>
    <row r="195" spans="1:5" ht="38.25">
      <c r="A195" s="30" t="s">
        <v>42</v>
      </c>
      <c r="E195" s="31" t="s">
        <v>796</v>
      </c>
    </row>
    <row r="196" spans="1:5" ht="51">
      <c r="A196" t="s">
        <v>43</v>
      </c>
      <c r="E196" s="29" t="s">
        <v>375</v>
      </c>
    </row>
    <row r="197" spans="1:16" ht="12.75">
      <c r="A197" s="19" t="s">
        <v>35</v>
      </c>
      <c s="23" t="s">
        <v>340</v>
      </c>
      <c s="23" t="s">
        <v>377</v>
      </c>
      <c s="19" t="s">
        <v>82</v>
      </c>
      <c s="24" t="s">
        <v>378</v>
      </c>
      <c s="25" t="s">
        <v>122</v>
      </c>
      <c s="26">
        <v>102.9</v>
      </c>
      <c s="27">
        <v>0</v>
      </c>
      <c s="27">
        <f>ROUND(ROUND(H197,2)*ROUND(G197,3),2)</f>
      </c>
      <c r="O197">
        <f>(I197*21)/100</f>
      </c>
      <c t="s">
        <v>13</v>
      </c>
    </row>
    <row r="198" spans="1:5" ht="63.75">
      <c r="A198" s="28" t="s">
        <v>40</v>
      </c>
      <c r="E198" s="29" t="s">
        <v>797</v>
      </c>
    </row>
    <row r="199" spans="1:5" ht="38.25">
      <c r="A199" s="30" t="s">
        <v>42</v>
      </c>
      <c r="E199" s="31" t="s">
        <v>798</v>
      </c>
    </row>
    <row r="200" spans="1:5" ht="51">
      <c r="A200" t="s">
        <v>43</v>
      </c>
      <c r="E200" s="29" t="s">
        <v>375</v>
      </c>
    </row>
    <row r="201" spans="1:16" ht="12.75">
      <c r="A201" s="19" t="s">
        <v>35</v>
      </c>
      <c s="23" t="s">
        <v>343</v>
      </c>
      <c s="23" t="s">
        <v>377</v>
      </c>
      <c s="19" t="s">
        <v>199</v>
      </c>
      <c s="24" t="s">
        <v>378</v>
      </c>
      <c s="25" t="s">
        <v>122</v>
      </c>
      <c s="26">
        <v>1594.9</v>
      </c>
      <c s="27">
        <v>0</v>
      </c>
      <c s="27">
        <f>ROUND(ROUND(H201,2)*ROUND(G201,3),2)</f>
      </c>
      <c r="O201">
        <f>(I201*21)/100</f>
      </c>
      <c t="s">
        <v>13</v>
      </c>
    </row>
    <row r="202" spans="1:5" ht="51">
      <c r="A202" s="28" t="s">
        <v>40</v>
      </c>
      <c r="E202" s="29" t="s">
        <v>799</v>
      </c>
    </row>
    <row r="203" spans="1:5" ht="76.5">
      <c r="A203" s="30" t="s">
        <v>42</v>
      </c>
      <c r="E203" s="31" t="s">
        <v>800</v>
      </c>
    </row>
    <row r="204" spans="1:5" ht="51">
      <c r="A204" t="s">
        <v>43</v>
      </c>
      <c r="E204" s="29" t="s">
        <v>375</v>
      </c>
    </row>
    <row r="205" spans="1:16" ht="12.75">
      <c r="A205" s="19" t="s">
        <v>35</v>
      </c>
      <c s="23" t="s">
        <v>346</v>
      </c>
      <c s="23" t="s">
        <v>377</v>
      </c>
      <c s="19" t="s">
        <v>204</v>
      </c>
      <c s="24" t="s">
        <v>378</v>
      </c>
      <c s="25" t="s">
        <v>122</v>
      </c>
      <c s="26">
        <v>1423.8</v>
      </c>
      <c s="27">
        <v>0</v>
      </c>
      <c s="27">
        <f>ROUND(ROUND(H205,2)*ROUND(G205,3),2)</f>
      </c>
      <c r="O205">
        <f>(I205*21)/100</f>
      </c>
      <c t="s">
        <v>13</v>
      </c>
    </row>
    <row r="206" spans="1:5" ht="63.75">
      <c r="A206" s="28" t="s">
        <v>40</v>
      </c>
      <c r="E206" s="29" t="s">
        <v>801</v>
      </c>
    </row>
    <row r="207" spans="1:5" ht="63.75">
      <c r="A207" s="30" t="s">
        <v>42</v>
      </c>
      <c r="E207" s="31" t="s">
        <v>802</v>
      </c>
    </row>
    <row r="208" spans="1:5" ht="51">
      <c r="A208" t="s">
        <v>43</v>
      </c>
      <c r="E208" s="29" t="s">
        <v>375</v>
      </c>
    </row>
    <row r="209" spans="1:16" ht="12.75">
      <c r="A209" s="19" t="s">
        <v>35</v>
      </c>
      <c s="23" t="s">
        <v>349</v>
      </c>
      <c s="23" t="s">
        <v>396</v>
      </c>
      <c s="19" t="s">
        <v>19</v>
      </c>
      <c s="24" t="s">
        <v>397</v>
      </c>
      <c s="25" t="s">
        <v>122</v>
      </c>
      <c s="26">
        <v>98</v>
      </c>
      <c s="27">
        <v>0</v>
      </c>
      <c s="27">
        <f>ROUND(ROUND(H209,2)*ROUND(G209,3),2)</f>
      </c>
      <c r="O209">
        <f>(I209*21)/100</f>
      </c>
      <c t="s">
        <v>13</v>
      </c>
    </row>
    <row r="210" spans="1:5" ht="38.25">
      <c r="A210" s="28" t="s">
        <v>40</v>
      </c>
      <c r="E210" s="29" t="s">
        <v>803</v>
      </c>
    </row>
    <row r="211" spans="1:5" ht="38.25">
      <c r="A211" s="30" t="s">
        <v>42</v>
      </c>
      <c r="E211" s="31" t="s">
        <v>804</v>
      </c>
    </row>
    <row r="212" spans="1:5" ht="140.25">
      <c r="A212" t="s">
        <v>43</v>
      </c>
      <c r="E212" s="29" t="s">
        <v>400</v>
      </c>
    </row>
    <row r="213" spans="1:16" ht="12.75">
      <c r="A213" s="19" t="s">
        <v>35</v>
      </c>
      <c s="23" t="s">
        <v>355</v>
      </c>
      <c s="23" t="s">
        <v>396</v>
      </c>
      <c s="19" t="s">
        <v>13</v>
      </c>
      <c s="24" t="s">
        <v>397</v>
      </c>
      <c s="25" t="s">
        <v>122</v>
      </c>
      <c s="26">
        <v>1636.1</v>
      </c>
      <c s="27">
        <v>0</v>
      </c>
      <c s="27">
        <f>ROUND(ROUND(H213,2)*ROUND(G213,3),2)</f>
      </c>
      <c r="O213">
        <f>(I213*21)/100</f>
      </c>
      <c t="s">
        <v>13</v>
      </c>
    </row>
    <row r="214" spans="1:5" ht="38.25">
      <c r="A214" s="28" t="s">
        <v>40</v>
      </c>
      <c r="E214" s="29" t="s">
        <v>805</v>
      </c>
    </row>
    <row r="215" spans="1:5" ht="102">
      <c r="A215" s="30" t="s">
        <v>42</v>
      </c>
      <c r="E215" s="31" t="s">
        <v>806</v>
      </c>
    </row>
    <row r="216" spans="1:5" ht="140.25">
      <c r="A216" t="s">
        <v>43</v>
      </c>
      <c r="E216" s="29" t="s">
        <v>400</v>
      </c>
    </row>
    <row r="217" spans="1:16" ht="12.75">
      <c r="A217" s="19" t="s">
        <v>35</v>
      </c>
      <c s="23" t="s">
        <v>360</v>
      </c>
      <c s="23" t="s">
        <v>396</v>
      </c>
      <c s="19" t="s">
        <v>12</v>
      </c>
      <c s="24" t="s">
        <v>397</v>
      </c>
      <c s="25" t="s">
        <v>122</v>
      </c>
      <c s="26">
        <v>5</v>
      </c>
      <c s="27">
        <v>0</v>
      </c>
      <c s="27">
        <f>ROUND(ROUND(H217,2)*ROUND(G217,3),2)</f>
      </c>
      <c r="O217">
        <f>(I217*21)/100</f>
      </c>
      <c t="s">
        <v>13</v>
      </c>
    </row>
    <row r="218" spans="1:5" ht="63.75">
      <c r="A218" s="28" t="s">
        <v>40</v>
      </c>
      <c r="E218" s="29" t="s">
        <v>807</v>
      </c>
    </row>
    <row r="219" spans="1:5" ht="12.75">
      <c r="A219" s="30" t="s">
        <v>42</v>
      </c>
      <c r="E219" s="31" t="s">
        <v>808</v>
      </c>
    </row>
    <row r="220" spans="1:5" ht="140.25">
      <c r="A220" t="s">
        <v>43</v>
      </c>
      <c r="E220" s="29" t="s">
        <v>400</v>
      </c>
    </row>
    <row r="221" spans="1:16" ht="12.75">
      <c r="A221" s="19" t="s">
        <v>35</v>
      </c>
      <c s="23" t="s">
        <v>365</v>
      </c>
      <c s="23" t="s">
        <v>402</v>
      </c>
      <c s="19" t="s">
        <v>19</v>
      </c>
      <c s="24" t="s">
        <v>403</v>
      </c>
      <c s="25" t="s">
        <v>122</v>
      </c>
      <c s="26">
        <v>30.75</v>
      </c>
      <c s="27">
        <v>0</v>
      </c>
      <c s="27">
        <f>ROUND(ROUND(H221,2)*ROUND(G221,3),2)</f>
      </c>
      <c r="O221">
        <f>(I221*21)/100</f>
      </c>
      <c t="s">
        <v>13</v>
      </c>
    </row>
    <row r="222" spans="1:5" ht="51">
      <c r="A222" s="28" t="s">
        <v>40</v>
      </c>
      <c r="E222" s="29" t="s">
        <v>809</v>
      </c>
    </row>
    <row r="223" spans="1:5" ht="12.75">
      <c r="A223" s="30" t="s">
        <v>42</v>
      </c>
      <c r="E223" s="31" t="s">
        <v>810</v>
      </c>
    </row>
    <row r="224" spans="1:5" ht="140.25">
      <c r="A224" t="s">
        <v>43</v>
      </c>
      <c r="E224" s="29" t="s">
        <v>400</v>
      </c>
    </row>
    <row r="225" spans="1:16" ht="12.75">
      <c r="A225" s="19" t="s">
        <v>35</v>
      </c>
      <c s="23" t="s">
        <v>370</v>
      </c>
      <c s="23" t="s">
        <v>402</v>
      </c>
      <c s="19" t="s">
        <v>13</v>
      </c>
      <c s="24" t="s">
        <v>403</v>
      </c>
      <c s="25" t="s">
        <v>122</v>
      </c>
      <c s="26">
        <v>891.75</v>
      </c>
      <c s="27">
        <v>0</v>
      </c>
      <c s="27">
        <f>ROUND(ROUND(H225,2)*ROUND(G225,3),2)</f>
      </c>
      <c r="O225">
        <f>(I225*21)/100</f>
      </c>
      <c t="s">
        <v>13</v>
      </c>
    </row>
    <row r="226" spans="1:5" ht="51">
      <c r="A226" s="28" t="s">
        <v>40</v>
      </c>
      <c r="E226" s="29" t="s">
        <v>811</v>
      </c>
    </row>
    <row r="227" spans="1:5" ht="38.25">
      <c r="A227" s="30" t="s">
        <v>42</v>
      </c>
      <c r="E227" s="31" t="s">
        <v>812</v>
      </c>
    </row>
    <row r="228" spans="1:5" ht="140.25">
      <c r="A228" t="s">
        <v>43</v>
      </c>
      <c r="E228" s="29" t="s">
        <v>400</v>
      </c>
    </row>
    <row r="229" spans="1:16" ht="12.75">
      <c r="A229" s="19" t="s">
        <v>35</v>
      </c>
      <c s="23" t="s">
        <v>376</v>
      </c>
      <c s="23" t="s">
        <v>407</v>
      </c>
      <c s="19" t="s">
        <v>19</v>
      </c>
      <c s="24" t="s">
        <v>408</v>
      </c>
      <c s="25" t="s">
        <v>122</v>
      </c>
      <c s="26">
        <v>69.7</v>
      </c>
      <c s="27">
        <v>0</v>
      </c>
      <c s="27">
        <f>ROUND(ROUND(H229,2)*ROUND(G229,3),2)</f>
      </c>
      <c r="O229">
        <f>(I229*21)/100</f>
      </c>
      <c t="s">
        <v>13</v>
      </c>
    </row>
    <row r="230" spans="1:5" ht="51">
      <c r="A230" s="28" t="s">
        <v>40</v>
      </c>
      <c r="E230" s="29" t="s">
        <v>813</v>
      </c>
    </row>
    <row r="231" spans="1:5" ht="12.75">
      <c r="A231" s="30" t="s">
        <v>42</v>
      </c>
      <c r="E231" s="31" t="s">
        <v>814</v>
      </c>
    </row>
    <row r="232" spans="1:5" ht="140.25">
      <c r="A232" t="s">
        <v>43</v>
      </c>
      <c r="E232" s="29" t="s">
        <v>400</v>
      </c>
    </row>
    <row r="233" spans="1:16" ht="12.75">
      <c r="A233" s="19" t="s">
        <v>35</v>
      </c>
      <c s="23" t="s">
        <v>381</v>
      </c>
      <c s="23" t="s">
        <v>407</v>
      </c>
      <c s="19" t="s">
        <v>13</v>
      </c>
      <c s="24" t="s">
        <v>408</v>
      </c>
      <c s="25" t="s">
        <v>122</v>
      </c>
      <c s="26">
        <v>651.9</v>
      </c>
      <c s="27">
        <v>0</v>
      </c>
      <c s="27">
        <f>ROUND(ROUND(H233,2)*ROUND(G233,3),2)</f>
      </c>
      <c r="O233">
        <f>(I233*21)/100</f>
      </c>
      <c t="s">
        <v>13</v>
      </c>
    </row>
    <row r="234" spans="1:5" ht="51">
      <c r="A234" s="28" t="s">
        <v>40</v>
      </c>
      <c r="E234" s="29" t="s">
        <v>815</v>
      </c>
    </row>
    <row r="235" spans="1:5" ht="51">
      <c r="A235" s="30" t="s">
        <v>42</v>
      </c>
      <c r="E235" s="31" t="s">
        <v>816</v>
      </c>
    </row>
    <row r="236" spans="1:5" ht="140.25">
      <c r="A236" t="s">
        <v>43</v>
      </c>
      <c r="E236" s="29" t="s">
        <v>400</v>
      </c>
    </row>
    <row r="237" spans="1:16" ht="12.75">
      <c r="A237" s="19" t="s">
        <v>35</v>
      </c>
      <c s="23" t="s">
        <v>384</v>
      </c>
      <c s="23" t="s">
        <v>412</v>
      </c>
      <c s="19" t="s">
        <v>19</v>
      </c>
      <c s="24" t="s">
        <v>413</v>
      </c>
      <c s="25" t="s">
        <v>122</v>
      </c>
      <c s="26">
        <v>31.5</v>
      </c>
      <c s="27">
        <v>0</v>
      </c>
      <c s="27">
        <f>ROUND(ROUND(H237,2)*ROUND(G237,3),2)</f>
      </c>
      <c r="O237">
        <f>(I237*21)/100</f>
      </c>
      <c t="s">
        <v>13</v>
      </c>
    </row>
    <row r="238" spans="1:5" ht="51">
      <c r="A238" s="28" t="s">
        <v>40</v>
      </c>
      <c r="E238" s="29" t="s">
        <v>817</v>
      </c>
    </row>
    <row r="239" spans="1:5" ht="12.75">
      <c r="A239" s="30" t="s">
        <v>42</v>
      </c>
      <c r="E239" s="31" t="s">
        <v>818</v>
      </c>
    </row>
    <row r="240" spans="1:5" ht="140.25">
      <c r="A240" t="s">
        <v>43</v>
      </c>
      <c r="E240" s="29" t="s">
        <v>400</v>
      </c>
    </row>
    <row r="241" spans="1:16" ht="12.75">
      <c r="A241" s="19" t="s">
        <v>35</v>
      </c>
      <c s="23" t="s">
        <v>387</v>
      </c>
      <c s="23" t="s">
        <v>412</v>
      </c>
      <c s="19" t="s">
        <v>13</v>
      </c>
      <c s="24" t="s">
        <v>413</v>
      </c>
      <c s="25" t="s">
        <v>122</v>
      </c>
      <c s="26">
        <v>756</v>
      </c>
      <c s="27">
        <v>0</v>
      </c>
      <c s="27">
        <f>ROUND(ROUND(H241,2)*ROUND(G241,3),2)</f>
      </c>
      <c r="O241">
        <f>(I241*21)/100</f>
      </c>
      <c t="s">
        <v>13</v>
      </c>
    </row>
    <row r="242" spans="1:5" ht="51">
      <c r="A242" s="28" t="s">
        <v>40</v>
      </c>
      <c r="E242" s="29" t="s">
        <v>819</v>
      </c>
    </row>
    <row r="243" spans="1:5" ht="12.75">
      <c r="A243" s="30" t="s">
        <v>42</v>
      </c>
      <c r="E243" s="31" t="s">
        <v>820</v>
      </c>
    </row>
    <row r="244" spans="1:5" ht="140.25">
      <c r="A244" t="s">
        <v>43</v>
      </c>
      <c r="E244" s="29" t="s">
        <v>400</v>
      </c>
    </row>
    <row r="245" spans="1:16" ht="12.75">
      <c r="A245" s="19" t="s">
        <v>35</v>
      </c>
      <c s="23" t="s">
        <v>393</v>
      </c>
      <c s="23" t="s">
        <v>417</v>
      </c>
      <c s="19" t="s">
        <v>19</v>
      </c>
      <c s="24" t="s">
        <v>418</v>
      </c>
      <c s="25" t="s">
        <v>122</v>
      </c>
      <c s="26">
        <v>22</v>
      </c>
      <c s="27">
        <v>0</v>
      </c>
      <c s="27">
        <f>ROUND(ROUND(H245,2)*ROUND(G245,3),2)</f>
      </c>
      <c r="O245">
        <f>(I245*21)/100</f>
      </c>
      <c t="s">
        <v>13</v>
      </c>
    </row>
    <row r="246" spans="1:5" ht="51">
      <c r="A246" s="28" t="s">
        <v>40</v>
      </c>
      <c r="E246" s="29" t="s">
        <v>821</v>
      </c>
    </row>
    <row r="247" spans="1:5" ht="12.75">
      <c r="A247" s="30" t="s">
        <v>42</v>
      </c>
      <c r="E247" s="31" t="s">
        <v>822</v>
      </c>
    </row>
    <row r="248" spans="1:5" ht="140.25">
      <c r="A248" t="s">
        <v>43</v>
      </c>
      <c r="E248" s="29" t="s">
        <v>400</v>
      </c>
    </row>
    <row r="249" spans="1:16" ht="12.75">
      <c r="A249" s="19" t="s">
        <v>35</v>
      </c>
      <c s="23" t="s">
        <v>395</v>
      </c>
      <c s="23" t="s">
        <v>417</v>
      </c>
      <c s="19" t="s">
        <v>13</v>
      </c>
      <c s="24" t="s">
        <v>418</v>
      </c>
      <c s="25" t="s">
        <v>122</v>
      </c>
      <c s="26">
        <v>466.4</v>
      </c>
      <c s="27">
        <v>0</v>
      </c>
      <c s="27">
        <f>ROUND(ROUND(H249,2)*ROUND(G249,3),2)</f>
      </c>
      <c r="O249">
        <f>(I249*21)/100</f>
      </c>
      <c t="s">
        <v>13</v>
      </c>
    </row>
    <row r="250" spans="1:5" ht="51">
      <c r="A250" s="28" t="s">
        <v>40</v>
      </c>
      <c r="E250" s="29" t="s">
        <v>823</v>
      </c>
    </row>
    <row r="251" spans="1:5" ht="38.25">
      <c r="A251" s="30" t="s">
        <v>42</v>
      </c>
      <c r="E251" s="31" t="s">
        <v>824</v>
      </c>
    </row>
    <row r="252" spans="1:5" ht="140.25">
      <c r="A252" t="s">
        <v>43</v>
      </c>
      <c r="E252" s="29" t="s">
        <v>400</v>
      </c>
    </row>
    <row r="253" spans="1:16" ht="12.75">
      <c r="A253" s="19" t="s">
        <v>35</v>
      </c>
      <c s="23" t="s">
        <v>401</v>
      </c>
      <c s="23" t="s">
        <v>422</v>
      </c>
      <c s="19" t="s">
        <v>19</v>
      </c>
      <c s="24" t="s">
        <v>423</v>
      </c>
      <c s="25" t="s">
        <v>122</v>
      </c>
      <c s="26">
        <v>33</v>
      </c>
      <c s="27">
        <v>0</v>
      </c>
      <c s="27">
        <f>ROUND(ROUND(H253,2)*ROUND(G253,3),2)</f>
      </c>
      <c r="O253">
        <f>(I253*21)/100</f>
      </c>
      <c t="s">
        <v>13</v>
      </c>
    </row>
    <row r="254" spans="1:5" ht="38.25">
      <c r="A254" s="28" t="s">
        <v>40</v>
      </c>
      <c r="E254" s="29" t="s">
        <v>825</v>
      </c>
    </row>
    <row r="255" spans="1:5" ht="12.75">
      <c r="A255" s="30" t="s">
        <v>42</v>
      </c>
      <c r="E255" s="31" t="s">
        <v>792</v>
      </c>
    </row>
    <row r="256" spans="1:5" ht="25.5">
      <c r="A256" t="s">
        <v>43</v>
      </c>
      <c r="E256" s="29" t="s">
        <v>425</v>
      </c>
    </row>
    <row r="257" spans="1:16" ht="12.75">
      <c r="A257" s="19" t="s">
        <v>35</v>
      </c>
      <c s="23" t="s">
        <v>406</v>
      </c>
      <c s="23" t="s">
        <v>422</v>
      </c>
      <c s="19" t="s">
        <v>13</v>
      </c>
      <c s="24" t="s">
        <v>423</v>
      </c>
      <c s="25" t="s">
        <v>122</v>
      </c>
      <c s="26">
        <v>792</v>
      </c>
      <c s="27">
        <v>0</v>
      </c>
      <c s="27">
        <f>ROUND(ROUND(H257,2)*ROUND(G257,3),2)</f>
      </c>
      <c r="O257">
        <f>(I257*21)/100</f>
      </c>
      <c t="s">
        <v>13</v>
      </c>
    </row>
    <row r="258" spans="1:5" ht="38.25">
      <c r="A258" s="28" t="s">
        <v>40</v>
      </c>
      <c r="E258" s="29" t="s">
        <v>826</v>
      </c>
    </row>
    <row r="259" spans="1:5" ht="12.75">
      <c r="A259" s="30" t="s">
        <v>42</v>
      </c>
      <c r="E259" s="31" t="s">
        <v>827</v>
      </c>
    </row>
    <row r="260" spans="1:5" ht="25.5">
      <c r="A260" t="s">
        <v>43</v>
      </c>
      <c r="E260" s="29" t="s">
        <v>425</v>
      </c>
    </row>
    <row r="261" spans="1:16" ht="12.75">
      <c r="A261" s="19" t="s">
        <v>35</v>
      </c>
      <c s="23" t="s">
        <v>411</v>
      </c>
      <c s="23" t="s">
        <v>676</v>
      </c>
      <c s="19" t="s">
        <v>37</v>
      </c>
      <c s="24" t="s">
        <v>677</v>
      </c>
      <c s="25" t="s">
        <v>122</v>
      </c>
      <c s="26">
        <v>12</v>
      </c>
      <c s="27">
        <v>0</v>
      </c>
      <c s="27">
        <f>ROUND(ROUND(H261,2)*ROUND(G261,3),2)</f>
      </c>
      <c r="O261">
        <f>(I261*21)/100</f>
      </c>
      <c t="s">
        <v>13</v>
      </c>
    </row>
    <row r="262" spans="1:5" ht="51">
      <c r="A262" s="28" t="s">
        <v>40</v>
      </c>
      <c r="E262" s="29" t="s">
        <v>828</v>
      </c>
    </row>
    <row r="263" spans="1:5" ht="12.75">
      <c r="A263" s="30" t="s">
        <v>42</v>
      </c>
      <c r="E263" s="31" t="s">
        <v>829</v>
      </c>
    </row>
    <row r="264" spans="1:5" ht="89.25">
      <c r="A264" t="s">
        <v>43</v>
      </c>
      <c r="E264" s="29" t="s">
        <v>448</v>
      </c>
    </row>
    <row r="265" spans="1:16" ht="12.75">
      <c r="A265" s="19" t="s">
        <v>35</v>
      </c>
      <c s="23" t="s">
        <v>416</v>
      </c>
      <c s="23" t="s">
        <v>679</v>
      </c>
      <c s="19" t="s">
        <v>37</v>
      </c>
      <c s="24" t="s">
        <v>680</v>
      </c>
      <c s="25" t="s">
        <v>122</v>
      </c>
      <c s="26">
        <v>4.5</v>
      </c>
      <c s="27">
        <v>0</v>
      </c>
      <c s="27">
        <f>ROUND(ROUND(H265,2)*ROUND(G265,3),2)</f>
      </c>
      <c r="O265">
        <f>(I265*21)/100</f>
      </c>
      <c t="s">
        <v>13</v>
      </c>
    </row>
    <row r="266" spans="1:5" ht="38.25">
      <c r="A266" s="28" t="s">
        <v>40</v>
      </c>
      <c r="E266" s="29" t="s">
        <v>830</v>
      </c>
    </row>
    <row r="267" spans="1:5" ht="12.75">
      <c r="A267" s="30" t="s">
        <v>42</v>
      </c>
      <c r="E267" s="31" t="s">
        <v>831</v>
      </c>
    </row>
    <row r="268" spans="1:5" ht="89.25">
      <c r="A268" t="s">
        <v>43</v>
      </c>
      <c r="E268" s="29" t="s">
        <v>448</v>
      </c>
    </row>
    <row r="269" spans="1:16" ht="12.75">
      <c r="A269" s="19" t="s">
        <v>35</v>
      </c>
      <c s="23" t="s">
        <v>421</v>
      </c>
      <c s="23" t="s">
        <v>450</v>
      </c>
      <c s="19" t="s">
        <v>19</v>
      </c>
      <c s="24" t="s">
        <v>451</v>
      </c>
      <c s="25" t="s">
        <v>159</v>
      </c>
      <c s="26">
        <v>54.2</v>
      </c>
      <c s="27">
        <v>0</v>
      </c>
      <c s="27">
        <f>ROUND(ROUND(H269,2)*ROUND(G269,3),2)</f>
      </c>
      <c r="O269">
        <f>(I269*21)/100</f>
      </c>
      <c t="s">
        <v>13</v>
      </c>
    </row>
    <row r="270" spans="1:5" ht="25.5">
      <c r="A270" s="28" t="s">
        <v>40</v>
      </c>
      <c r="E270" s="29" t="s">
        <v>832</v>
      </c>
    </row>
    <row r="271" spans="1:5" ht="51">
      <c r="A271" s="30" t="s">
        <v>42</v>
      </c>
      <c r="E271" s="31" t="s">
        <v>833</v>
      </c>
    </row>
    <row r="272" spans="1:5" ht="38.25">
      <c r="A272" t="s">
        <v>43</v>
      </c>
      <c r="E272" s="29" t="s">
        <v>454</v>
      </c>
    </row>
    <row r="273" spans="1:16" ht="12.75">
      <c r="A273" s="19" t="s">
        <v>35</v>
      </c>
      <c s="23" t="s">
        <v>426</v>
      </c>
      <c s="23" t="s">
        <v>450</v>
      </c>
      <c s="19" t="s">
        <v>13</v>
      </c>
      <c s="24" t="s">
        <v>451</v>
      </c>
      <c s="25" t="s">
        <v>159</v>
      </c>
      <c s="26">
        <v>301.6</v>
      </c>
      <c s="27">
        <v>0</v>
      </c>
      <c s="27">
        <f>ROUND(ROUND(H273,2)*ROUND(G273,3),2)</f>
      </c>
      <c r="O273">
        <f>(I273*21)/100</f>
      </c>
      <c t="s">
        <v>13</v>
      </c>
    </row>
    <row r="274" spans="1:5" ht="25.5">
      <c r="A274" s="28" t="s">
        <v>40</v>
      </c>
      <c r="E274" s="29" t="s">
        <v>834</v>
      </c>
    </row>
    <row r="275" spans="1:5" ht="63.75">
      <c r="A275" s="30" t="s">
        <v>42</v>
      </c>
      <c r="E275" s="31" t="s">
        <v>835</v>
      </c>
    </row>
    <row r="276" spans="1:5" ht="38.25">
      <c r="A276" t="s">
        <v>43</v>
      </c>
      <c r="E276" s="29" t="s">
        <v>454</v>
      </c>
    </row>
    <row r="277" spans="1:18" ht="12.75" customHeight="1">
      <c r="A277" s="5" t="s">
        <v>33</v>
      </c>
      <c s="5"/>
      <c s="35" t="s">
        <v>30</v>
      </c>
      <c s="5"/>
      <c s="21" t="s">
        <v>511</v>
      </c>
      <c s="5"/>
      <c s="5"/>
      <c s="5"/>
      <c s="36">
        <f>0+Q277</f>
      </c>
      <c r="O277">
        <f>0+R277</f>
      </c>
      <c r="Q277">
        <f>0+I278+I282+I286+I290+I294+I298+I302+I306+I310+I314+I318+I322+I326+I330</f>
      </c>
      <c>
        <f>0+O278+O282+O286+O290+O294+O298+O302+O306+O310+O314+O318+O322+O326+O330</f>
      </c>
    </row>
    <row r="278" spans="1:16" ht="12.75">
      <c r="A278" s="19" t="s">
        <v>35</v>
      </c>
      <c s="23" t="s">
        <v>432</v>
      </c>
      <c s="23" t="s">
        <v>525</v>
      </c>
      <c s="19" t="s">
        <v>37</v>
      </c>
      <c s="24" t="s">
        <v>526</v>
      </c>
      <c s="25" t="s">
        <v>68</v>
      </c>
      <c s="26">
        <v>10</v>
      </c>
      <c s="27">
        <v>0</v>
      </c>
      <c s="27">
        <f>ROUND(ROUND(H278,2)*ROUND(G278,3),2)</f>
      </c>
      <c r="O278">
        <f>(I278*21)/100</f>
      </c>
      <c t="s">
        <v>13</v>
      </c>
    </row>
    <row r="279" spans="1:5" ht="25.5">
      <c r="A279" s="28" t="s">
        <v>40</v>
      </c>
      <c r="E279" s="29" t="s">
        <v>836</v>
      </c>
    </row>
    <row r="280" spans="1:5" ht="12.75">
      <c r="A280" s="30" t="s">
        <v>42</v>
      </c>
      <c r="E280" s="31" t="s">
        <v>837</v>
      </c>
    </row>
    <row r="281" spans="1:5" ht="51">
      <c r="A281" t="s">
        <v>43</v>
      </c>
      <c r="E281" s="29" t="s">
        <v>529</v>
      </c>
    </row>
    <row r="282" spans="1:16" ht="25.5">
      <c r="A282" s="19" t="s">
        <v>35</v>
      </c>
      <c s="23" t="s">
        <v>437</v>
      </c>
      <c s="23" t="s">
        <v>547</v>
      </c>
      <c s="19" t="s">
        <v>37</v>
      </c>
      <c s="24" t="s">
        <v>548</v>
      </c>
      <c s="25" t="s">
        <v>68</v>
      </c>
      <c s="26">
        <v>9</v>
      </c>
      <c s="27">
        <v>0</v>
      </c>
      <c s="27">
        <f>ROUND(ROUND(H282,2)*ROUND(G282,3),2)</f>
      </c>
      <c r="O282">
        <f>(I282*21)/100</f>
      </c>
      <c t="s">
        <v>13</v>
      </c>
    </row>
    <row r="283" spans="1:5" ht="51">
      <c r="A283" s="28" t="s">
        <v>40</v>
      </c>
      <c r="E283" s="29" t="s">
        <v>838</v>
      </c>
    </row>
    <row r="284" spans="1:5" ht="12.75">
      <c r="A284" s="30" t="s">
        <v>42</v>
      </c>
      <c r="E284" s="31" t="s">
        <v>483</v>
      </c>
    </row>
    <row r="285" spans="1:5" ht="25.5">
      <c r="A285" t="s">
        <v>43</v>
      </c>
      <c r="E285" s="29" t="s">
        <v>551</v>
      </c>
    </row>
    <row r="286" spans="1:16" ht="12.75">
      <c r="A286" s="19" t="s">
        <v>35</v>
      </c>
      <c s="23" t="s">
        <v>443</v>
      </c>
      <c s="23" t="s">
        <v>553</v>
      </c>
      <c s="19" t="s">
        <v>37</v>
      </c>
      <c s="24" t="s">
        <v>554</v>
      </c>
      <c s="25" t="s">
        <v>68</v>
      </c>
      <c s="26">
        <v>9</v>
      </c>
      <c s="27">
        <v>0</v>
      </c>
      <c s="27">
        <f>ROUND(ROUND(H286,2)*ROUND(G286,3),2)</f>
      </c>
      <c r="O286">
        <f>(I286*21)/100</f>
      </c>
      <c t="s">
        <v>13</v>
      </c>
    </row>
    <row r="287" spans="1:5" ht="51">
      <c r="A287" s="28" t="s">
        <v>40</v>
      </c>
      <c r="E287" s="29" t="s">
        <v>839</v>
      </c>
    </row>
    <row r="288" spans="1:5" ht="12.75">
      <c r="A288" s="30" t="s">
        <v>42</v>
      </c>
      <c r="E288" s="31" t="s">
        <v>483</v>
      </c>
    </row>
    <row r="289" spans="1:5" ht="25.5">
      <c r="A289" t="s">
        <v>43</v>
      </c>
      <c r="E289" s="29" t="s">
        <v>557</v>
      </c>
    </row>
    <row r="290" spans="1:16" ht="25.5">
      <c r="A290" s="19" t="s">
        <v>35</v>
      </c>
      <c s="23" t="s">
        <v>449</v>
      </c>
      <c s="23" t="s">
        <v>568</v>
      </c>
      <c s="19" t="s">
        <v>37</v>
      </c>
      <c s="24" t="s">
        <v>569</v>
      </c>
      <c s="25" t="s">
        <v>68</v>
      </c>
      <c s="26">
        <v>8</v>
      </c>
      <c s="27">
        <v>0</v>
      </c>
      <c s="27">
        <f>ROUND(ROUND(H290,2)*ROUND(G290,3),2)</f>
      </c>
      <c r="O290">
        <f>(I290*21)/100</f>
      </c>
      <c t="s">
        <v>13</v>
      </c>
    </row>
    <row r="291" spans="1:5" ht="51">
      <c r="A291" s="28" t="s">
        <v>40</v>
      </c>
      <c r="E291" s="29" t="s">
        <v>840</v>
      </c>
    </row>
    <row r="292" spans="1:5" ht="12.75">
      <c r="A292" s="30" t="s">
        <v>42</v>
      </c>
      <c r="E292" s="31" t="s">
        <v>841</v>
      </c>
    </row>
    <row r="293" spans="1:5" ht="25.5">
      <c r="A293" t="s">
        <v>43</v>
      </c>
      <c r="E293" s="29" t="s">
        <v>572</v>
      </c>
    </row>
    <row r="294" spans="1:16" ht="12.75">
      <c r="A294" s="19" t="s">
        <v>35</v>
      </c>
      <c s="23" t="s">
        <v>456</v>
      </c>
      <c s="23" t="s">
        <v>574</v>
      </c>
      <c s="19" t="s">
        <v>37</v>
      </c>
      <c s="24" t="s">
        <v>575</v>
      </c>
      <c s="25" t="s">
        <v>68</v>
      </c>
      <c s="26">
        <v>8</v>
      </c>
      <c s="27">
        <v>0</v>
      </c>
      <c s="27">
        <f>ROUND(ROUND(H294,2)*ROUND(G294,3),2)</f>
      </c>
      <c r="O294">
        <f>(I294*21)/100</f>
      </c>
      <c t="s">
        <v>13</v>
      </c>
    </row>
    <row r="295" spans="1:5" ht="38.25">
      <c r="A295" s="28" t="s">
        <v>40</v>
      </c>
      <c r="E295" s="29" t="s">
        <v>842</v>
      </c>
    </row>
    <row r="296" spans="1:5" ht="12.75">
      <c r="A296" s="30" t="s">
        <v>42</v>
      </c>
      <c r="E296" s="31" t="s">
        <v>841</v>
      </c>
    </row>
    <row r="297" spans="1:5" ht="25.5">
      <c r="A297" t="s">
        <v>43</v>
      </c>
      <c r="E297" s="29" t="s">
        <v>557</v>
      </c>
    </row>
    <row r="298" spans="1:16" ht="25.5">
      <c r="A298" s="19" t="s">
        <v>35</v>
      </c>
      <c s="23" t="s">
        <v>462</v>
      </c>
      <c s="23" t="s">
        <v>579</v>
      </c>
      <c s="19" t="s">
        <v>19</v>
      </c>
      <c s="24" t="s">
        <v>580</v>
      </c>
      <c s="25" t="s">
        <v>122</v>
      </c>
      <c s="26">
        <v>4.125</v>
      </c>
      <c s="27">
        <v>0</v>
      </c>
      <c s="27">
        <f>ROUND(ROUND(H298,2)*ROUND(G298,3),2)</f>
      </c>
      <c r="O298">
        <f>(I298*21)/100</f>
      </c>
      <c t="s">
        <v>13</v>
      </c>
    </row>
    <row r="299" spans="1:5" ht="51">
      <c r="A299" s="28" t="s">
        <v>40</v>
      </c>
      <c r="E299" s="29" t="s">
        <v>843</v>
      </c>
    </row>
    <row r="300" spans="1:5" ht="12.75">
      <c r="A300" s="30" t="s">
        <v>42</v>
      </c>
      <c r="E300" s="31" t="s">
        <v>844</v>
      </c>
    </row>
    <row r="301" spans="1:5" ht="38.25">
      <c r="A301" t="s">
        <v>43</v>
      </c>
      <c r="E301" s="29" t="s">
        <v>583</v>
      </c>
    </row>
    <row r="302" spans="1:16" ht="25.5">
      <c r="A302" s="19" t="s">
        <v>35</v>
      </c>
      <c s="23" t="s">
        <v>467</v>
      </c>
      <c s="23" t="s">
        <v>579</v>
      </c>
      <c s="19" t="s">
        <v>13</v>
      </c>
      <c s="24" t="s">
        <v>580</v>
      </c>
      <c s="25" t="s">
        <v>122</v>
      </c>
      <c s="26">
        <v>84.917</v>
      </c>
      <c s="27">
        <v>0</v>
      </c>
      <c s="27">
        <f>ROUND(ROUND(H302,2)*ROUND(G302,3),2)</f>
      </c>
      <c r="O302">
        <f>(I302*21)/100</f>
      </c>
      <c t="s">
        <v>13</v>
      </c>
    </row>
    <row r="303" spans="1:5" ht="51">
      <c r="A303" s="28" t="s">
        <v>40</v>
      </c>
      <c r="E303" s="29" t="s">
        <v>845</v>
      </c>
    </row>
    <row r="304" spans="1:5" ht="12.75">
      <c r="A304" s="30" t="s">
        <v>42</v>
      </c>
      <c r="E304" s="31" t="s">
        <v>846</v>
      </c>
    </row>
    <row r="305" spans="1:5" ht="38.25">
      <c r="A305" t="s">
        <v>43</v>
      </c>
      <c r="E305" s="29" t="s">
        <v>583</v>
      </c>
    </row>
    <row r="306" spans="1:16" ht="25.5">
      <c r="A306" s="19" t="s">
        <v>35</v>
      </c>
      <c s="23" t="s">
        <v>473</v>
      </c>
      <c s="23" t="s">
        <v>585</v>
      </c>
      <c s="19" t="s">
        <v>19</v>
      </c>
      <c s="24" t="s">
        <v>586</v>
      </c>
      <c s="25" t="s">
        <v>122</v>
      </c>
      <c s="26">
        <v>4.125</v>
      </c>
      <c s="27">
        <v>0</v>
      </c>
      <c s="27">
        <f>ROUND(ROUND(H306,2)*ROUND(G306,3),2)</f>
      </c>
      <c r="O306">
        <f>(I306*21)/100</f>
      </c>
      <c t="s">
        <v>13</v>
      </c>
    </row>
    <row r="307" spans="1:5" ht="38.25">
      <c r="A307" s="28" t="s">
        <v>40</v>
      </c>
      <c r="E307" s="29" t="s">
        <v>847</v>
      </c>
    </row>
    <row r="308" spans="1:5" ht="38.25">
      <c r="A308" s="30" t="s">
        <v>42</v>
      </c>
      <c r="E308" s="31" t="s">
        <v>848</v>
      </c>
    </row>
    <row r="309" spans="1:5" ht="38.25">
      <c r="A309" t="s">
        <v>43</v>
      </c>
      <c r="E309" s="29" t="s">
        <v>583</v>
      </c>
    </row>
    <row r="310" spans="1:16" ht="25.5">
      <c r="A310" s="19" t="s">
        <v>35</v>
      </c>
      <c s="23" t="s">
        <v>479</v>
      </c>
      <c s="23" t="s">
        <v>585</v>
      </c>
      <c s="19" t="s">
        <v>13</v>
      </c>
      <c s="24" t="s">
        <v>586</v>
      </c>
      <c s="25" t="s">
        <v>122</v>
      </c>
      <c s="26">
        <v>9.917</v>
      </c>
      <c s="27">
        <v>0</v>
      </c>
      <c s="27">
        <f>ROUND(ROUND(H310,2)*ROUND(G310,3),2)</f>
      </c>
      <c r="O310">
        <f>(I310*21)/100</f>
      </c>
      <c t="s">
        <v>13</v>
      </c>
    </row>
    <row r="311" spans="1:5" ht="38.25">
      <c r="A311" s="28" t="s">
        <v>40</v>
      </c>
      <c r="E311" s="29" t="s">
        <v>849</v>
      </c>
    </row>
    <row r="312" spans="1:5" ht="63.75">
      <c r="A312" s="30" t="s">
        <v>42</v>
      </c>
      <c r="E312" s="31" t="s">
        <v>850</v>
      </c>
    </row>
    <row r="313" spans="1:5" ht="38.25">
      <c r="A313" t="s">
        <v>43</v>
      </c>
      <c r="E313" s="29" t="s">
        <v>583</v>
      </c>
    </row>
    <row r="314" spans="1:16" ht="12.75">
      <c r="A314" s="19" t="s">
        <v>35</v>
      </c>
      <c s="23" t="s">
        <v>485</v>
      </c>
      <c s="23" t="s">
        <v>590</v>
      </c>
      <c s="19" t="s">
        <v>13</v>
      </c>
      <c s="24" t="s">
        <v>591</v>
      </c>
      <c s="25" t="s">
        <v>122</v>
      </c>
      <c s="26">
        <v>75</v>
      </c>
      <c s="27">
        <v>0</v>
      </c>
      <c s="27">
        <f>ROUND(ROUND(H314,2)*ROUND(G314,3),2)</f>
      </c>
      <c r="O314">
        <f>(I314*21)/100</f>
      </c>
      <c t="s">
        <v>13</v>
      </c>
    </row>
    <row r="315" spans="1:5" ht="63.75">
      <c r="A315" s="28" t="s">
        <v>40</v>
      </c>
      <c r="E315" s="29" t="s">
        <v>851</v>
      </c>
    </row>
    <row r="316" spans="1:5" ht="51">
      <c r="A316" s="30" t="s">
        <v>42</v>
      </c>
      <c r="E316" s="31" t="s">
        <v>852</v>
      </c>
    </row>
    <row r="317" spans="1:5" ht="38.25">
      <c r="A317" t="s">
        <v>43</v>
      </c>
      <c r="E317" s="29" t="s">
        <v>583</v>
      </c>
    </row>
    <row r="318" spans="1:16" ht="12.75">
      <c r="A318" s="19" t="s">
        <v>35</v>
      </c>
      <c s="23" t="s">
        <v>491</v>
      </c>
      <c s="23" t="s">
        <v>595</v>
      </c>
      <c s="19" t="s">
        <v>19</v>
      </c>
      <c s="24" t="s">
        <v>596</v>
      </c>
      <c s="25" t="s">
        <v>159</v>
      </c>
      <c s="26">
        <v>17</v>
      </c>
      <c s="27">
        <v>0</v>
      </c>
      <c s="27">
        <f>ROUND(ROUND(H318,2)*ROUND(G318,3),2)</f>
      </c>
      <c r="O318">
        <f>(I318*21)/100</f>
      </c>
      <c t="s">
        <v>13</v>
      </c>
    </row>
    <row r="319" spans="1:5" ht="63.75">
      <c r="A319" s="28" t="s">
        <v>40</v>
      </c>
      <c r="E319" s="29" t="s">
        <v>853</v>
      </c>
    </row>
    <row r="320" spans="1:5" ht="12.75">
      <c r="A320" s="30" t="s">
        <v>42</v>
      </c>
      <c r="E320" s="31" t="s">
        <v>854</v>
      </c>
    </row>
    <row r="321" spans="1:5" ht="51">
      <c r="A321" t="s">
        <v>43</v>
      </c>
      <c r="E321" s="29" t="s">
        <v>599</v>
      </c>
    </row>
    <row r="322" spans="1:16" ht="12.75">
      <c r="A322" s="19" t="s">
        <v>35</v>
      </c>
      <c s="23" t="s">
        <v>497</v>
      </c>
      <c s="23" t="s">
        <v>595</v>
      </c>
      <c s="19" t="s">
        <v>13</v>
      </c>
      <c s="24" t="s">
        <v>596</v>
      </c>
      <c s="25" t="s">
        <v>159</v>
      </c>
      <c s="26">
        <v>52</v>
      </c>
      <c s="27">
        <v>0</v>
      </c>
      <c s="27">
        <f>ROUND(ROUND(H322,2)*ROUND(G322,3),2)</f>
      </c>
      <c r="O322">
        <f>(I322*21)/100</f>
      </c>
      <c t="s">
        <v>13</v>
      </c>
    </row>
    <row r="323" spans="1:5" ht="51">
      <c r="A323" s="28" t="s">
        <v>40</v>
      </c>
      <c r="E323" s="29" t="s">
        <v>855</v>
      </c>
    </row>
    <row r="324" spans="1:5" ht="38.25">
      <c r="A324" s="30" t="s">
        <v>42</v>
      </c>
      <c r="E324" s="31" t="s">
        <v>856</v>
      </c>
    </row>
    <row r="325" spans="1:5" ht="51">
      <c r="A325" t="s">
        <v>43</v>
      </c>
      <c r="E325" s="29" t="s">
        <v>599</v>
      </c>
    </row>
    <row r="326" spans="1:16" ht="12.75">
      <c r="A326" s="19" t="s">
        <v>35</v>
      </c>
      <c s="23" t="s">
        <v>502</v>
      </c>
      <c s="23" t="s">
        <v>607</v>
      </c>
      <c s="19" t="s">
        <v>19</v>
      </c>
      <c s="24" t="s">
        <v>608</v>
      </c>
      <c s="25" t="s">
        <v>159</v>
      </c>
      <c s="26">
        <v>54.2</v>
      </c>
      <c s="27">
        <v>0</v>
      </c>
      <c s="27">
        <f>ROUND(ROUND(H326,2)*ROUND(G326,3),2)</f>
      </c>
      <c r="O326">
        <f>(I326*21)/100</f>
      </c>
      <c t="s">
        <v>13</v>
      </c>
    </row>
    <row r="327" spans="1:5" ht="38.25">
      <c r="A327" s="28" t="s">
        <v>40</v>
      </c>
      <c r="E327" s="29" t="s">
        <v>857</v>
      </c>
    </row>
    <row r="328" spans="1:5" ht="51">
      <c r="A328" s="30" t="s">
        <v>42</v>
      </c>
      <c r="E328" s="31" t="s">
        <v>833</v>
      </c>
    </row>
    <row r="329" spans="1:5" ht="25.5">
      <c r="A329" t="s">
        <v>43</v>
      </c>
      <c r="E329" s="29" t="s">
        <v>611</v>
      </c>
    </row>
    <row r="330" spans="1:16" ht="12.75">
      <c r="A330" s="19" t="s">
        <v>35</v>
      </c>
      <c s="23" t="s">
        <v>507</v>
      </c>
      <c s="23" t="s">
        <v>607</v>
      </c>
      <c s="19" t="s">
        <v>13</v>
      </c>
      <c s="24" t="s">
        <v>608</v>
      </c>
      <c s="25" t="s">
        <v>159</v>
      </c>
      <c s="26">
        <v>251.6</v>
      </c>
      <c s="27">
        <v>0</v>
      </c>
      <c s="27">
        <f>ROUND(ROUND(H330,2)*ROUND(G330,3),2)</f>
      </c>
      <c r="O330">
        <f>(I330*21)/100</f>
      </c>
      <c t="s">
        <v>13</v>
      </c>
    </row>
    <row r="331" spans="1:5" ht="38.25">
      <c r="A331" s="28" t="s">
        <v>40</v>
      </c>
      <c r="E331" s="29" t="s">
        <v>858</v>
      </c>
    </row>
    <row r="332" spans="1:5" ht="51">
      <c r="A332" s="30" t="s">
        <v>42</v>
      </c>
      <c r="E332" s="31" t="s">
        <v>859</v>
      </c>
    </row>
    <row r="333" spans="1:5" ht="25.5">
      <c r="A333" t="s">
        <v>43</v>
      </c>
      <c r="E333" s="29" t="s">
        <v>611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0+O9+O22+O51+O56+O77+O82+O95</f>
      </c>
      <c t="s">
        <v>12</v>
      </c>
    </row>
    <row r="3" spans="1:16" ht="15" customHeight="1">
      <c r="A3" t="s">
        <v>1</v>
      </c>
      <c s="8" t="s">
        <v>4</v>
      </c>
      <c s="9" t="s">
        <v>5</v>
      </c>
      <c s="1"/>
      <c s="10" t="s">
        <v>6</v>
      </c>
      <c s="1"/>
      <c s="4"/>
      <c s="3" t="s">
        <v>864</v>
      </c>
      <c s="32">
        <f>0+I9+I22+I51+I56+I77+I82+I95</f>
      </c>
      <c r="O3" t="s">
        <v>9</v>
      </c>
      <c t="s">
        <v>13</v>
      </c>
    </row>
    <row r="4" spans="1:16" ht="15" customHeight="1">
      <c r="A4" t="s">
        <v>7</v>
      </c>
      <c s="8" t="s">
        <v>860</v>
      </c>
      <c s="9" t="s">
        <v>861</v>
      </c>
      <c s="1"/>
      <c s="10" t="s">
        <v>862</v>
      </c>
      <c s="1"/>
      <c s="1"/>
      <c s="7"/>
      <c s="7"/>
      <c r="O4" t="s">
        <v>10</v>
      </c>
      <c t="s">
        <v>13</v>
      </c>
    </row>
    <row r="5" spans="1:16" ht="12.75" customHeight="1">
      <c r="A5" t="s">
        <v>863</v>
      </c>
      <c s="12" t="s">
        <v>8</v>
      </c>
      <c s="13" t="s">
        <v>864</v>
      </c>
      <c s="5"/>
      <c s="14" t="s">
        <v>865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104.68</v>
      </c>
      <c s="27">
        <v>0</v>
      </c>
      <c s="27">
        <f>ROUND(ROUND(H10,2)*ROUND(G10,3),2)</f>
      </c>
      <c r="O10">
        <f>(I10*21)/100</f>
      </c>
      <c t="s">
        <v>13</v>
      </c>
    </row>
    <row r="11" spans="1:5" ht="25.5">
      <c r="A11" s="28" t="s">
        <v>40</v>
      </c>
      <c r="E11" s="29" t="s">
        <v>866</v>
      </c>
    </row>
    <row r="12" spans="1:5" ht="12.75">
      <c r="A12" s="30" t="s">
        <v>42</v>
      </c>
      <c r="E12" s="31" t="s">
        <v>867</v>
      </c>
    </row>
    <row r="13" spans="1:5" ht="25.5">
      <c r="A13" t="s">
        <v>43</v>
      </c>
      <c r="E13" s="29" t="s">
        <v>111</v>
      </c>
    </row>
    <row r="14" spans="1:16" ht="12.75">
      <c r="A14" s="19" t="s">
        <v>35</v>
      </c>
      <c s="23" t="s">
        <v>13</v>
      </c>
      <c s="23" t="s">
        <v>106</v>
      </c>
      <c s="19" t="s">
        <v>13</v>
      </c>
      <c s="24" t="s">
        <v>107</v>
      </c>
      <c s="25" t="s">
        <v>108</v>
      </c>
      <c s="26">
        <v>31.283</v>
      </c>
      <c s="27">
        <v>0</v>
      </c>
      <c s="27">
        <f>ROUND(ROUND(H14,2)*ROUND(G14,3),2)</f>
      </c>
      <c r="O14">
        <f>(I14*21)/100</f>
      </c>
      <c t="s">
        <v>13</v>
      </c>
    </row>
    <row r="15" spans="1:5" ht="25.5">
      <c r="A15" s="28" t="s">
        <v>40</v>
      </c>
      <c r="E15" s="29" t="s">
        <v>868</v>
      </c>
    </row>
    <row r="16" spans="1:5" ht="12.75">
      <c r="A16" s="30" t="s">
        <v>42</v>
      </c>
      <c r="E16" s="31" t="s">
        <v>869</v>
      </c>
    </row>
    <row r="17" spans="1:5" ht="25.5">
      <c r="A17" t="s">
        <v>43</v>
      </c>
      <c r="E17" s="29" t="s">
        <v>111</v>
      </c>
    </row>
    <row r="18" spans="1:16" ht="12.75">
      <c r="A18" s="19" t="s">
        <v>35</v>
      </c>
      <c s="23" t="s">
        <v>12</v>
      </c>
      <c s="23" t="s">
        <v>106</v>
      </c>
      <c s="19" t="s">
        <v>12</v>
      </c>
      <c s="24" t="s">
        <v>107</v>
      </c>
      <c s="25" t="s">
        <v>108</v>
      </c>
      <c s="26">
        <v>8.772</v>
      </c>
      <c s="27">
        <v>0</v>
      </c>
      <c s="27">
        <f>ROUND(ROUND(H18,2)*ROUND(G18,3),2)</f>
      </c>
      <c r="O18">
        <f>(I18*21)/100</f>
      </c>
      <c t="s">
        <v>13</v>
      </c>
    </row>
    <row r="19" spans="1:5" ht="63.75">
      <c r="A19" s="28" t="s">
        <v>40</v>
      </c>
      <c r="E19" s="29" t="s">
        <v>870</v>
      </c>
    </row>
    <row r="20" spans="1:5" ht="38.25">
      <c r="A20" s="30" t="s">
        <v>42</v>
      </c>
      <c r="E20" s="31" t="s">
        <v>871</v>
      </c>
    </row>
    <row r="21" spans="1:5" ht="25.5">
      <c r="A21" t="s">
        <v>43</v>
      </c>
      <c r="E21" s="29" t="s">
        <v>111</v>
      </c>
    </row>
    <row r="22" spans="1:18" ht="12.75" customHeight="1">
      <c r="A22" s="5" t="s">
        <v>33</v>
      </c>
      <c s="5"/>
      <c s="35" t="s">
        <v>19</v>
      </c>
      <c s="5"/>
      <c s="21" t="s">
        <v>119</v>
      </c>
      <c s="5"/>
      <c s="5"/>
      <c s="5"/>
      <c s="36">
        <f>0+Q22</f>
      </c>
      <c r="O22">
        <f>0+R22</f>
      </c>
      <c r="Q22">
        <f>0+I23+I27+I31+I35+I39+I43+I47</f>
      </c>
      <c>
        <f>0+O23+O27+O31+O35+O39+O43+O47</f>
      </c>
    </row>
    <row r="23" spans="1:16" ht="25.5">
      <c r="A23" s="19" t="s">
        <v>35</v>
      </c>
      <c s="23" t="s">
        <v>23</v>
      </c>
      <c s="23" t="s">
        <v>136</v>
      </c>
      <c s="19" t="s">
        <v>37</v>
      </c>
      <c s="24" t="s">
        <v>137</v>
      </c>
      <c s="25" t="s">
        <v>138</v>
      </c>
      <c s="26">
        <v>12.513</v>
      </c>
      <c s="27">
        <v>0</v>
      </c>
      <c s="27">
        <f>ROUND(ROUND(H23,2)*ROUND(G23,3),2)</f>
      </c>
      <c r="O23">
        <f>(I23*21)/100</f>
      </c>
      <c t="s">
        <v>13</v>
      </c>
    </row>
    <row r="24" spans="1:5" ht="76.5">
      <c r="A24" s="28" t="s">
        <v>40</v>
      </c>
      <c r="E24" s="29" t="s">
        <v>872</v>
      </c>
    </row>
    <row r="25" spans="1:5" ht="12.75">
      <c r="A25" s="30" t="s">
        <v>42</v>
      </c>
      <c r="E25" s="31" t="s">
        <v>873</v>
      </c>
    </row>
    <row r="26" spans="1:5" ht="63.75">
      <c r="A26" t="s">
        <v>43</v>
      </c>
      <c r="E26" s="29" t="s">
        <v>141</v>
      </c>
    </row>
    <row r="27" spans="1:16" ht="12.75">
      <c r="A27" s="19" t="s">
        <v>35</v>
      </c>
      <c s="23" t="s">
        <v>25</v>
      </c>
      <c s="23" t="s">
        <v>168</v>
      </c>
      <c s="19" t="s">
        <v>37</v>
      </c>
      <c s="24" t="s">
        <v>169</v>
      </c>
      <c s="25" t="s">
        <v>138</v>
      </c>
      <c s="26">
        <v>107.808</v>
      </c>
      <c s="27">
        <v>0</v>
      </c>
      <c s="27">
        <f>ROUND(ROUND(H27,2)*ROUND(G27,3),2)</f>
      </c>
      <c r="O27">
        <f>(I27*21)/100</f>
      </c>
      <c t="s">
        <v>13</v>
      </c>
    </row>
    <row r="28" spans="1:5" ht="76.5">
      <c r="A28" s="28" t="s">
        <v>40</v>
      </c>
      <c r="E28" s="29" t="s">
        <v>874</v>
      </c>
    </row>
    <row r="29" spans="1:5" ht="102">
      <c r="A29" s="30" t="s">
        <v>42</v>
      </c>
      <c r="E29" s="31" t="s">
        <v>875</v>
      </c>
    </row>
    <row r="30" spans="1:5" ht="369.75">
      <c r="A30" t="s">
        <v>43</v>
      </c>
      <c r="E30" s="29" t="s">
        <v>172</v>
      </c>
    </row>
    <row r="31" spans="1:16" ht="12.75">
      <c r="A31" s="19" t="s">
        <v>35</v>
      </c>
      <c s="23" t="s">
        <v>27</v>
      </c>
      <c s="23" t="s">
        <v>173</v>
      </c>
      <c s="19" t="s">
        <v>37</v>
      </c>
      <c s="24" t="s">
        <v>174</v>
      </c>
      <c s="25" t="s">
        <v>138</v>
      </c>
      <c s="26">
        <v>55.468</v>
      </c>
      <c s="27">
        <v>0</v>
      </c>
      <c s="27">
        <f>ROUND(ROUND(H31,2)*ROUND(G31,3),2)</f>
      </c>
      <c r="O31">
        <f>(I31*21)/100</f>
      </c>
      <c t="s">
        <v>13</v>
      </c>
    </row>
    <row r="32" spans="1:5" ht="25.5">
      <c r="A32" s="28" t="s">
        <v>40</v>
      </c>
      <c r="E32" s="29" t="s">
        <v>876</v>
      </c>
    </row>
    <row r="33" spans="1:5" ht="12.75">
      <c r="A33" s="30" t="s">
        <v>42</v>
      </c>
      <c r="E33" s="31" t="s">
        <v>877</v>
      </c>
    </row>
    <row r="34" spans="1:5" ht="306">
      <c r="A34" t="s">
        <v>43</v>
      </c>
      <c r="E34" s="29" t="s">
        <v>177</v>
      </c>
    </row>
    <row r="35" spans="1:16" ht="12.75">
      <c r="A35" s="19" t="s">
        <v>35</v>
      </c>
      <c s="23" t="s">
        <v>60</v>
      </c>
      <c s="23" t="s">
        <v>216</v>
      </c>
      <c s="19" t="s">
        <v>37</v>
      </c>
      <c s="24" t="s">
        <v>217</v>
      </c>
      <c s="25" t="s">
        <v>138</v>
      </c>
      <c s="26">
        <v>55.468</v>
      </c>
      <c s="27">
        <v>0</v>
      </c>
      <c s="27">
        <f>ROUND(ROUND(H35,2)*ROUND(G35,3),2)</f>
      </c>
      <c r="O35">
        <f>(I35*21)/100</f>
      </c>
      <c t="s">
        <v>13</v>
      </c>
    </row>
    <row r="36" spans="1:5" ht="38.25">
      <c r="A36" s="28" t="s">
        <v>40</v>
      </c>
      <c r="E36" s="29" t="s">
        <v>878</v>
      </c>
    </row>
    <row r="37" spans="1:5" ht="63.75">
      <c r="A37" s="30" t="s">
        <v>42</v>
      </c>
      <c r="E37" s="31" t="s">
        <v>879</v>
      </c>
    </row>
    <row r="38" spans="1:5" ht="267.75">
      <c r="A38" t="s">
        <v>43</v>
      </c>
      <c r="E38" s="29" t="s">
        <v>219</v>
      </c>
    </row>
    <row r="39" spans="1:16" ht="12.75">
      <c r="A39" s="19" t="s">
        <v>35</v>
      </c>
      <c s="23" t="s">
        <v>65</v>
      </c>
      <c s="23" t="s">
        <v>221</v>
      </c>
      <c s="19" t="s">
        <v>37</v>
      </c>
      <c s="24" t="s">
        <v>222</v>
      </c>
      <c s="25" t="s">
        <v>138</v>
      </c>
      <c s="26">
        <v>55.468</v>
      </c>
      <c s="27">
        <v>0</v>
      </c>
      <c s="27">
        <f>ROUND(ROUND(H39,2)*ROUND(G39,3),2)</f>
      </c>
      <c r="O39">
        <f>(I39*21)/100</f>
      </c>
      <c t="s">
        <v>13</v>
      </c>
    </row>
    <row r="40" spans="1:5" ht="25.5">
      <c r="A40" s="28" t="s">
        <v>40</v>
      </c>
      <c r="E40" s="29" t="s">
        <v>880</v>
      </c>
    </row>
    <row r="41" spans="1:5" ht="12.75">
      <c r="A41" s="30" t="s">
        <v>42</v>
      </c>
      <c r="E41" s="31" t="s">
        <v>881</v>
      </c>
    </row>
    <row r="42" spans="1:5" ht="191.25">
      <c r="A42" t="s">
        <v>43</v>
      </c>
      <c r="E42" s="29" t="s">
        <v>224</v>
      </c>
    </row>
    <row r="43" spans="1:16" ht="12.75">
      <c r="A43" s="19" t="s">
        <v>35</v>
      </c>
      <c s="23" t="s">
        <v>30</v>
      </c>
      <c s="23" t="s">
        <v>882</v>
      </c>
      <c s="19" t="s">
        <v>262</v>
      </c>
      <c s="24" t="s">
        <v>883</v>
      </c>
      <c s="25" t="s">
        <v>122</v>
      </c>
      <c s="26">
        <v>27.45</v>
      </c>
      <c s="27">
        <v>0</v>
      </c>
      <c s="27">
        <f>ROUND(ROUND(H43,2)*ROUND(G43,3),2)</f>
      </c>
      <c r="O43">
        <f>(I43*21)/100</f>
      </c>
      <c t="s">
        <v>13</v>
      </c>
    </row>
    <row r="44" spans="1:5" ht="38.25">
      <c r="A44" s="28" t="s">
        <v>40</v>
      </c>
      <c r="E44" s="29" t="s">
        <v>884</v>
      </c>
    </row>
    <row r="45" spans="1:5" ht="12.75">
      <c r="A45" s="30" t="s">
        <v>42</v>
      </c>
      <c r="E45" s="31" t="s">
        <v>885</v>
      </c>
    </row>
    <row r="46" spans="1:5" ht="38.25">
      <c r="A46" t="s">
        <v>43</v>
      </c>
      <c r="E46" s="29" t="s">
        <v>886</v>
      </c>
    </row>
    <row r="47" spans="1:16" ht="12.75">
      <c r="A47" s="19" t="s">
        <v>35</v>
      </c>
      <c s="23" t="s">
        <v>32</v>
      </c>
      <c s="23" t="s">
        <v>268</v>
      </c>
      <c s="19" t="s">
        <v>37</v>
      </c>
      <c s="24" t="s">
        <v>269</v>
      </c>
      <c s="25" t="s">
        <v>122</v>
      </c>
      <c s="26">
        <v>27.45</v>
      </c>
      <c s="27">
        <v>0</v>
      </c>
      <c s="27">
        <f>ROUND(ROUND(H47,2)*ROUND(G47,3),2)</f>
      </c>
      <c r="O47">
        <f>(I47*21)/100</f>
      </c>
      <c t="s">
        <v>13</v>
      </c>
    </row>
    <row r="48" spans="1:5" ht="25.5">
      <c r="A48" s="28" t="s">
        <v>40</v>
      </c>
      <c r="E48" s="29" t="s">
        <v>887</v>
      </c>
    </row>
    <row r="49" spans="1:5" ht="12.75">
      <c r="A49" s="30" t="s">
        <v>42</v>
      </c>
      <c r="E49" s="31" t="s">
        <v>888</v>
      </c>
    </row>
    <row r="50" spans="1:5" ht="25.5">
      <c r="A50" t="s">
        <v>43</v>
      </c>
      <c r="E50" s="29" t="s">
        <v>272</v>
      </c>
    </row>
    <row r="51" spans="1:18" ht="12.75" customHeight="1">
      <c r="A51" s="5" t="s">
        <v>33</v>
      </c>
      <c s="5"/>
      <c s="35" t="s">
        <v>13</v>
      </c>
      <c s="5"/>
      <c s="21" t="s">
        <v>277</v>
      </c>
      <c s="5"/>
      <c s="5"/>
      <c s="5"/>
      <c s="36">
        <f>0+Q51</f>
      </c>
      <c r="O51">
        <f>0+R51</f>
      </c>
      <c r="Q51">
        <f>0+I52</f>
      </c>
      <c>
        <f>0+O52</f>
      </c>
    </row>
    <row r="52" spans="1:16" ht="12.75">
      <c r="A52" s="19" t="s">
        <v>35</v>
      </c>
      <c s="23" t="s">
        <v>77</v>
      </c>
      <c s="23" t="s">
        <v>889</v>
      </c>
      <c s="19" t="s">
        <v>37</v>
      </c>
      <c s="24" t="s">
        <v>890</v>
      </c>
      <c s="25" t="s">
        <v>138</v>
      </c>
      <c s="26">
        <v>0.491</v>
      </c>
      <c s="27">
        <v>0</v>
      </c>
      <c s="27">
        <f>ROUND(ROUND(H52,2)*ROUND(G52,3),2)</f>
      </c>
      <c r="O52">
        <f>(I52*21)/100</f>
      </c>
      <c t="s">
        <v>13</v>
      </c>
    </row>
    <row r="53" spans="1:5" ht="38.25">
      <c r="A53" s="28" t="s">
        <v>40</v>
      </c>
      <c r="E53" s="29" t="s">
        <v>891</v>
      </c>
    </row>
    <row r="54" spans="1:5" ht="12.75">
      <c r="A54" s="30" t="s">
        <v>42</v>
      </c>
      <c r="E54" s="31" t="s">
        <v>892</v>
      </c>
    </row>
    <row r="55" spans="1:5" ht="369.75">
      <c r="A55" t="s">
        <v>43</v>
      </c>
      <c r="E55" s="29" t="s">
        <v>893</v>
      </c>
    </row>
    <row r="56" spans="1:18" ht="12.75" customHeight="1">
      <c r="A56" s="5" t="s">
        <v>33</v>
      </c>
      <c s="5"/>
      <c s="35" t="s">
        <v>23</v>
      </c>
      <c s="5"/>
      <c s="21" t="s">
        <v>315</v>
      </c>
      <c s="5"/>
      <c s="5"/>
      <c s="5"/>
      <c s="36">
        <f>0+Q56</f>
      </c>
      <c r="O56">
        <f>0+R56</f>
      </c>
      <c r="Q56">
        <f>0+I57+I61+I65+I69+I73</f>
      </c>
      <c>
        <f>0+O57+O61+O65+O69+O73</f>
      </c>
    </row>
    <row r="57" spans="1:16" ht="12.75">
      <c r="A57" s="19" t="s">
        <v>35</v>
      </c>
      <c s="23" t="s">
        <v>82</v>
      </c>
      <c s="23" t="s">
        <v>894</v>
      </c>
      <c s="19" t="s">
        <v>37</v>
      </c>
      <c s="24" t="s">
        <v>895</v>
      </c>
      <c s="25" t="s">
        <v>138</v>
      </c>
      <c s="26">
        <v>0.74</v>
      </c>
      <c s="27">
        <v>0</v>
      </c>
      <c s="27">
        <f>ROUND(ROUND(H57,2)*ROUND(G57,3),2)</f>
      </c>
      <c r="O57">
        <f>(I57*21)/100</f>
      </c>
      <c t="s">
        <v>13</v>
      </c>
    </row>
    <row r="58" spans="1:5" ht="38.25">
      <c r="A58" s="28" t="s">
        <v>40</v>
      </c>
      <c r="E58" s="29" t="s">
        <v>896</v>
      </c>
    </row>
    <row r="59" spans="1:5" ht="12.75">
      <c r="A59" s="30" t="s">
        <v>42</v>
      </c>
      <c r="E59" s="31" t="s">
        <v>897</v>
      </c>
    </row>
    <row r="60" spans="1:5" ht="369.75">
      <c r="A60" t="s">
        <v>43</v>
      </c>
      <c r="E60" s="29" t="s">
        <v>321</v>
      </c>
    </row>
    <row r="61" spans="1:16" ht="12.75">
      <c r="A61" s="19" t="s">
        <v>35</v>
      </c>
      <c s="23" t="s">
        <v>86</v>
      </c>
      <c s="23" t="s">
        <v>317</v>
      </c>
      <c s="19" t="s">
        <v>37</v>
      </c>
      <c s="24" t="s">
        <v>318</v>
      </c>
      <c s="25" t="s">
        <v>138</v>
      </c>
      <c s="26">
        <v>1.139</v>
      </c>
      <c s="27">
        <v>0</v>
      </c>
      <c s="27">
        <f>ROUND(ROUND(H61,2)*ROUND(G61,3),2)</f>
      </c>
      <c r="O61">
        <f>(I61*21)/100</f>
      </c>
      <c t="s">
        <v>13</v>
      </c>
    </row>
    <row r="62" spans="1:5" ht="38.25">
      <c r="A62" s="28" t="s">
        <v>40</v>
      </c>
      <c r="E62" s="29" t="s">
        <v>898</v>
      </c>
    </row>
    <row r="63" spans="1:5" ht="12.75">
      <c r="A63" s="30" t="s">
        <v>42</v>
      </c>
      <c r="E63" s="31" t="s">
        <v>899</v>
      </c>
    </row>
    <row r="64" spans="1:5" ht="369.75">
      <c r="A64" t="s">
        <v>43</v>
      </c>
      <c r="E64" s="29" t="s">
        <v>321</v>
      </c>
    </row>
    <row r="65" spans="1:16" ht="12.75">
      <c r="A65" s="19" t="s">
        <v>35</v>
      </c>
      <c s="23" t="s">
        <v>88</v>
      </c>
      <c s="23" t="s">
        <v>900</v>
      </c>
      <c s="19" t="s">
        <v>37</v>
      </c>
      <c s="24" t="s">
        <v>901</v>
      </c>
      <c s="25" t="s">
        <v>138</v>
      </c>
      <c s="26">
        <v>4.869</v>
      </c>
      <c s="27">
        <v>0</v>
      </c>
      <c s="27">
        <f>ROUND(ROUND(H65,2)*ROUND(G65,3),2)</f>
      </c>
      <c r="O65">
        <f>(I65*21)/100</f>
      </c>
      <c t="s">
        <v>13</v>
      </c>
    </row>
    <row r="66" spans="1:5" ht="51">
      <c r="A66" s="28" t="s">
        <v>40</v>
      </c>
      <c r="E66" s="29" t="s">
        <v>902</v>
      </c>
    </row>
    <row r="67" spans="1:5" ht="38.25">
      <c r="A67" s="30" t="s">
        <v>42</v>
      </c>
      <c r="E67" s="31" t="s">
        <v>903</v>
      </c>
    </row>
    <row r="68" spans="1:5" ht="369.75">
      <c r="A68" t="s">
        <v>43</v>
      </c>
      <c r="E68" s="29" t="s">
        <v>904</v>
      </c>
    </row>
    <row r="69" spans="1:16" ht="12.75">
      <c r="A69" s="19" t="s">
        <v>35</v>
      </c>
      <c s="23" t="s">
        <v>90</v>
      </c>
      <c s="23" t="s">
        <v>323</v>
      </c>
      <c s="19" t="s">
        <v>37</v>
      </c>
      <c s="24" t="s">
        <v>324</v>
      </c>
      <c s="25" t="s">
        <v>138</v>
      </c>
      <c s="26">
        <v>2.877</v>
      </c>
      <c s="27">
        <v>0</v>
      </c>
      <c s="27">
        <f>ROUND(ROUND(H69,2)*ROUND(G69,3),2)</f>
      </c>
      <c r="O69">
        <f>(I69*21)/100</f>
      </c>
      <c t="s">
        <v>13</v>
      </c>
    </row>
    <row r="70" spans="1:5" ht="38.25">
      <c r="A70" s="28" t="s">
        <v>40</v>
      </c>
      <c r="E70" s="29" t="s">
        <v>905</v>
      </c>
    </row>
    <row r="71" spans="1:5" ht="38.25">
      <c r="A71" s="30" t="s">
        <v>42</v>
      </c>
      <c r="E71" s="31" t="s">
        <v>906</v>
      </c>
    </row>
    <row r="72" spans="1:5" ht="38.25">
      <c r="A72" t="s">
        <v>43</v>
      </c>
      <c r="E72" s="29" t="s">
        <v>289</v>
      </c>
    </row>
    <row r="73" spans="1:16" ht="12.75">
      <c r="A73" s="19" t="s">
        <v>35</v>
      </c>
      <c s="23" t="s">
        <v>94</v>
      </c>
      <c s="23" t="s">
        <v>328</v>
      </c>
      <c s="19" t="s">
        <v>37</v>
      </c>
      <c s="24" t="s">
        <v>329</v>
      </c>
      <c s="25" t="s">
        <v>138</v>
      </c>
      <c s="26">
        <v>1.518</v>
      </c>
      <c s="27">
        <v>0</v>
      </c>
      <c s="27">
        <f>ROUND(ROUND(H73,2)*ROUND(G73,3),2)</f>
      </c>
      <c r="O73">
        <f>(I73*21)/100</f>
      </c>
      <c t="s">
        <v>13</v>
      </c>
    </row>
    <row r="74" spans="1:5" ht="38.25">
      <c r="A74" s="28" t="s">
        <v>40</v>
      </c>
      <c r="E74" s="29" t="s">
        <v>907</v>
      </c>
    </row>
    <row r="75" spans="1:5" ht="12.75">
      <c r="A75" s="30" t="s">
        <v>42</v>
      </c>
      <c r="E75" s="31" t="s">
        <v>908</v>
      </c>
    </row>
    <row r="76" spans="1:5" ht="102">
      <c r="A76" t="s">
        <v>43</v>
      </c>
      <c r="E76" s="29" t="s">
        <v>332</v>
      </c>
    </row>
    <row r="77" spans="1:18" ht="12.75" customHeight="1">
      <c r="A77" s="5" t="s">
        <v>33</v>
      </c>
      <c s="5"/>
      <c s="35" t="s">
        <v>25</v>
      </c>
      <c s="5"/>
      <c s="21" t="s">
        <v>333</v>
      </c>
      <c s="5"/>
      <c s="5"/>
      <c s="5"/>
      <c s="36">
        <f>0+Q77</f>
      </c>
      <c r="O77">
        <f>0+R77</f>
      </c>
      <c r="Q77">
        <f>0+I78</f>
      </c>
      <c>
        <f>0+O78</f>
      </c>
    </row>
    <row r="78" spans="1:16" ht="12.75">
      <c r="A78" s="19" t="s">
        <v>35</v>
      </c>
      <c s="23" t="s">
        <v>99</v>
      </c>
      <c s="23" t="s">
        <v>335</v>
      </c>
      <c s="19" t="s">
        <v>37</v>
      </c>
      <c s="24" t="s">
        <v>336</v>
      </c>
      <c s="25" t="s">
        <v>138</v>
      </c>
      <c s="26">
        <v>13.181</v>
      </c>
      <c s="27">
        <v>0</v>
      </c>
      <c s="27">
        <f>ROUND(ROUND(H78,2)*ROUND(G78,3),2)</f>
      </c>
      <c r="O78">
        <f>(I78*21)/100</f>
      </c>
      <c t="s">
        <v>13</v>
      </c>
    </row>
    <row r="79" spans="1:5" ht="51">
      <c r="A79" s="28" t="s">
        <v>40</v>
      </c>
      <c r="E79" s="29" t="s">
        <v>909</v>
      </c>
    </row>
    <row r="80" spans="1:5" ht="12.75">
      <c r="A80" s="30" t="s">
        <v>42</v>
      </c>
      <c r="E80" s="31" t="s">
        <v>910</v>
      </c>
    </row>
    <row r="81" spans="1:5" ht="51">
      <c r="A81" t="s">
        <v>43</v>
      </c>
      <c r="E81" s="29" t="s">
        <v>339</v>
      </c>
    </row>
    <row r="82" spans="1:18" ht="12.75" customHeight="1">
      <c r="A82" s="5" t="s">
        <v>33</v>
      </c>
      <c s="5"/>
      <c s="35" t="s">
        <v>65</v>
      </c>
      <c s="5"/>
      <c s="21" t="s">
        <v>455</v>
      </c>
      <c s="5"/>
      <c s="5"/>
      <c s="5"/>
      <c s="36">
        <f>0+Q82</f>
      </c>
      <c r="O82">
        <f>0+R82</f>
      </c>
      <c r="Q82">
        <f>0+I83+I87+I91</f>
      </c>
      <c>
        <f>0+O83+O87+O91</f>
      </c>
    </row>
    <row r="83" spans="1:16" ht="12.75">
      <c r="A83" s="19" t="s">
        <v>35</v>
      </c>
      <c s="23" t="s">
        <v>185</v>
      </c>
      <c s="23" t="s">
        <v>911</v>
      </c>
      <c s="19" t="s">
        <v>37</v>
      </c>
      <c s="24" t="s">
        <v>912</v>
      </c>
      <c s="25" t="s">
        <v>68</v>
      </c>
      <c s="26">
        <v>2</v>
      </c>
      <c s="27">
        <v>0</v>
      </c>
      <c s="27">
        <f>ROUND(ROUND(H83,2)*ROUND(G83,3),2)</f>
      </c>
      <c r="O83">
        <f>(I83*21)/100</f>
      </c>
      <c t="s">
        <v>13</v>
      </c>
    </row>
    <row r="84" spans="1:5" ht="12.75">
      <c r="A84" s="28" t="s">
        <v>40</v>
      </c>
      <c r="E84" s="29" t="s">
        <v>913</v>
      </c>
    </row>
    <row r="85" spans="1:5" ht="12.75">
      <c r="A85" s="30" t="s">
        <v>42</v>
      </c>
      <c r="E85" s="31" t="s">
        <v>914</v>
      </c>
    </row>
    <row r="86" spans="1:5" ht="12.75">
      <c r="A86" t="s">
        <v>43</v>
      </c>
      <c r="E86" s="29" t="s">
        <v>501</v>
      </c>
    </row>
    <row r="87" spans="1:16" ht="12.75">
      <c r="A87" s="19" t="s">
        <v>35</v>
      </c>
      <c s="23" t="s">
        <v>189</v>
      </c>
      <c s="23" t="s">
        <v>498</v>
      </c>
      <c s="19" t="s">
        <v>37</v>
      </c>
      <c s="24" t="s">
        <v>499</v>
      </c>
      <c s="25" t="s">
        <v>68</v>
      </c>
      <c s="26">
        <v>2</v>
      </c>
      <c s="27">
        <v>0</v>
      </c>
      <c s="27">
        <f>ROUND(ROUND(H87,2)*ROUND(G87,3),2)</f>
      </c>
      <c r="O87">
        <f>(I87*21)/100</f>
      </c>
      <c t="s">
        <v>13</v>
      </c>
    </row>
    <row r="88" spans="1:5" ht="12.75">
      <c r="A88" s="28" t="s">
        <v>40</v>
      </c>
      <c r="E88" s="29" t="s">
        <v>913</v>
      </c>
    </row>
    <row r="89" spans="1:5" ht="12.75">
      <c r="A89" s="30" t="s">
        <v>42</v>
      </c>
      <c r="E89" s="31" t="s">
        <v>914</v>
      </c>
    </row>
    <row r="90" spans="1:5" ht="12.75">
      <c r="A90" t="s">
        <v>43</v>
      </c>
      <c r="E90" s="29" t="s">
        <v>501</v>
      </c>
    </row>
    <row r="91" spans="1:16" ht="12.75">
      <c r="A91" s="19" t="s">
        <v>35</v>
      </c>
      <c s="23" t="s">
        <v>193</v>
      </c>
      <c s="23" t="s">
        <v>915</v>
      </c>
      <c s="19" t="s">
        <v>37</v>
      </c>
      <c s="24" t="s">
        <v>916</v>
      </c>
      <c s="25" t="s">
        <v>138</v>
      </c>
      <c s="26">
        <v>12.337</v>
      </c>
      <c s="27">
        <v>0</v>
      </c>
      <c s="27">
        <f>ROUND(ROUND(H91,2)*ROUND(G91,3),2)</f>
      </c>
      <c r="O91">
        <f>(I91*21)/100</f>
      </c>
      <c t="s">
        <v>13</v>
      </c>
    </row>
    <row r="92" spans="1:5" ht="51">
      <c r="A92" s="28" t="s">
        <v>40</v>
      </c>
      <c r="E92" s="29" t="s">
        <v>917</v>
      </c>
    </row>
    <row r="93" spans="1:5" ht="12.75">
      <c r="A93" s="30" t="s">
        <v>42</v>
      </c>
      <c r="E93" s="31" t="s">
        <v>918</v>
      </c>
    </row>
    <row r="94" spans="1:5" ht="369.75">
      <c r="A94" t="s">
        <v>43</v>
      </c>
      <c r="E94" s="29" t="s">
        <v>919</v>
      </c>
    </row>
    <row r="95" spans="1:18" ht="12.75" customHeight="1">
      <c r="A95" s="5" t="s">
        <v>33</v>
      </c>
      <c s="5"/>
      <c s="35" t="s">
        <v>30</v>
      </c>
      <c s="5"/>
      <c s="21" t="s">
        <v>511</v>
      </c>
      <c s="5"/>
      <c s="5"/>
      <c s="5"/>
      <c s="36">
        <f>0+Q95</f>
      </c>
      <c r="O95">
        <f>0+R95</f>
      </c>
      <c r="Q95">
        <f>0+I96+I100+I104+I108+I112</f>
      </c>
      <c>
        <f>0+O96+O100+O104+O108+O112</f>
      </c>
    </row>
    <row r="96" spans="1:16" ht="12.75">
      <c r="A96" s="19" t="s">
        <v>35</v>
      </c>
      <c s="23" t="s">
        <v>199</v>
      </c>
      <c s="23" t="s">
        <v>920</v>
      </c>
      <c s="19" t="s">
        <v>37</v>
      </c>
      <c s="24" t="s">
        <v>921</v>
      </c>
      <c s="25" t="s">
        <v>159</v>
      </c>
      <c s="26">
        <v>4</v>
      </c>
      <c s="27">
        <v>0</v>
      </c>
      <c s="27">
        <f>ROUND(ROUND(H96,2)*ROUND(G96,3),2)</f>
      </c>
      <c r="O96">
        <f>(I96*21)/100</f>
      </c>
      <c t="s">
        <v>13</v>
      </c>
    </row>
    <row r="97" spans="1:5" ht="25.5">
      <c r="A97" s="28" t="s">
        <v>40</v>
      </c>
      <c r="E97" s="29" t="s">
        <v>922</v>
      </c>
    </row>
    <row r="98" spans="1:5" ht="12.75">
      <c r="A98" s="30" t="s">
        <v>42</v>
      </c>
      <c r="E98" s="31" t="s">
        <v>923</v>
      </c>
    </row>
    <row r="99" spans="1:5" ht="63.75">
      <c r="A99" t="s">
        <v>43</v>
      </c>
      <c r="E99" s="29" t="s">
        <v>924</v>
      </c>
    </row>
    <row r="100" spans="1:16" ht="25.5">
      <c r="A100" s="19" t="s">
        <v>35</v>
      </c>
      <c s="23" t="s">
        <v>204</v>
      </c>
      <c s="23" t="s">
        <v>925</v>
      </c>
      <c s="19" t="s">
        <v>37</v>
      </c>
      <c s="24" t="s">
        <v>926</v>
      </c>
      <c s="25" t="s">
        <v>68</v>
      </c>
      <c s="26">
        <v>2</v>
      </c>
      <c s="27">
        <v>0</v>
      </c>
      <c s="27">
        <f>ROUND(ROUND(H100,2)*ROUND(G100,3),2)</f>
      </c>
      <c r="O100">
        <f>(I100*21)/100</f>
      </c>
      <c t="s">
        <v>13</v>
      </c>
    </row>
    <row r="101" spans="1:5" ht="89.25">
      <c r="A101" s="28" t="s">
        <v>40</v>
      </c>
      <c r="E101" s="29" t="s">
        <v>927</v>
      </c>
    </row>
    <row r="102" spans="1:5" ht="12.75">
      <c r="A102" s="30" t="s">
        <v>42</v>
      </c>
      <c r="E102" s="31" t="s">
        <v>914</v>
      </c>
    </row>
    <row r="103" spans="1:5" ht="409.5">
      <c r="A103" t="s">
        <v>43</v>
      </c>
      <c r="E103" s="29" t="s">
        <v>928</v>
      </c>
    </row>
    <row r="104" spans="1:16" ht="12.75">
      <c r="A104" s="19" t="s">
        <v>35</v>
      </c>
      <c s="23" t="s">
        <v>210</v>
      </c>
      <c s="23" t="s">
        <v>929</v>
      </c>
      <c s="19" t="s">
        <v>37</v>
      </c>
      <c s="24" t="s">
        <v>930</v>
      </c>
      <c s="25" t="s">
        <v>159</v>
      </c>
      <c s="26">
        <v>23.03</v>
      </c>
      <c s="27">
        <v>0</v>
      </c>
      <c s="27">
        <f>ROUND(ROUND(H104,2)*ROUND(G104,3),2)</f>
      </c>
      <c r="O104">
        <f>(I104*21)/100</f>
      </c>
      <c t="s">
        <v>13</v>
      </c>
    </row>
    <row r="105" spans="1:5" ht="38.25">
      <c r="A105" s="28" t="s">
        <v>40</v>
      </c>
      <c r="E105" s="29" t="s">
        <v>931</v>
      </c>
    </row>
    <row r="106" spans="1:5" ht="12.75">
      <c r="A106" s="30" t="s">
        <v>42</v>
      </c>
      <c r="E106" s="31" t="s">
        <v>932</v>
      </c>
    </row>
    <row r="107" spans="1:5" ht="63.75">
      <c r="A107" t="s">
        <v>43</v>
      </c>
      <c r="E107" s="29" t="s">
        <v>605</v>
      </c>
    </row>
    <row r="108" spans="1:16" ht="12.75">
      <c r="A108" s="19" t="s">
        <v>35</v>
      </c>
      <c s="23" t="s">
        <v>215</v>
      </c>
      <c s="23" t="s">
        <v>933</v>
      </c>
      <c s="19" t="s">
        <v>37</v>
      </c>
      <c s="24" t="s">
        <v>934</v>
      </c>
      <c s="25" t="s">
        <v>138</v>
      </c>
      <c s="26">
        <v>0.6</v>
      </c>
      <c s="27">
        <v>0</v>
      </c>
      <c s="27">
        <f>ROUND(ROUND(H108,2)*ROUND(G108,3),2)</f>
      </c>
      <c r="O108">
        <f>(I108*21)/100</f>
      </c>
      <c t="s">
        <v>13</v>
      </c>
    </row>
    <row r="109" spans="1:5" ht="63.75">
      <c r="A109" s="28" t="s">
        <v>40</v>
      </c>
      <c r="E109" s="29" t="s">
        <v>935</v>
      </c>
    </row>
    <row r="110" spans="1:5" ht="12.75">
      <c r="A110" s="30" t="s">
        <v>42</v>
      </c>
      <c r="E110" s="31" t="s">
        <v>936</v>
      </c>
    </row>
    <row r="111" spans="1:5" ht="102">
      <c r="A111" t="s">
        <v>43</v>
      </c>
      <c r="E111" s="29" t="s">
        <v>704</v>
      </c>
    </row>
    <row r="112" spans="1:16" ht="12.75">
      <c r="A112" s="19" t="s">
        <v>35</v>
      </c>
      <c s="23" t="s">
        <v>220</v>
      </c>
      <c s="23" t="s">
        <v>937</v>
      </c>
      <c s="19" t="s">
        <v>37</v>
      </c>
      <c s="24" t="s">
        <v>938</v>
      </c>
      <c s="25" t="s">
        <v>159</v>
      </c>
      <c s="26">
        <v>13</v>
      </c>
      <c s="27">
        <v>0</v>
      </c>
      <c s="27">
        <f>ROUND(ROUND(H112,2)*ROUND(G112,3),2)</f>
      </c>
      <c r="O112">
        <f>(I112*21)/100</f>
      </c>
      <c t="s">
        <v>13</v>
      </c>
    </row>
    <row r="113" spans="1:5" ht="63.75">
      <c r="A113" s="28" t="s">
        <v>40</v>
      </c>
      <c r="E113" s="29" t="s">
        <v>939</v>
      </c>
    </row>
    <row r="114" spans="1:5" ht="12.75">
      <c r="A114" s="30" t="s">
        <v>42</v>
      </c>
      <c r="E114" s="31" t="s">
        <v>940</v>
      </c>
    </row>
    <row r="115" spans="1:5" ht="114.75">
      <c r="A115" t="s">
        <v>43</v>
      </c>
      <c r="E115"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0+O9+O18+O35+O40+O57+O62</f>
      </c>
      <c t="s">
        <v>12</v>
      </c>
    </row>
    <row r="3" spans="1:16" ht="15" customHeight="1">
      <c r="A3" t="s">
        <v>1</v>
      </c>
      <c s="8" t="s">
        <v>4</v>
      </c>
      <c s="9" t="s">
        <v>5</v>
      </c>
      <c s="1"/>
      <c s="10" t="s">
        <v>6</v>
      </c>
      <c s="1"/>
      <c s="4"/>
      <c s="3" t="s">
        <v>942</v>
      </c>
      <c s="32">
        <f>0+I9+I18+I35+I40+I57+I62</f>
      </c>
      <c r="O3" t="s">
        <v>9</v>
      </c>
      <c t="s">
        <v>13</v>
      </c>
    </row>
    <row r="4" spans="1:16" ht="15" customHeight="1">
      <c r="A4" t="s">
        <v>7</v>
      </c>
      <c s="8" t="s">
        <v>860</v>
      </c>
      <c s="9" t="s">
        <v>861</v>
      </c>
      <c s="1"/>
      <c s="10" t="s">
        <v>862</v>
      </c>
      <c s="1"/>
      <c s="1"/>
      <c s="7"/>
      <c s="7"/>
      <c r="O4" t="s">
        <v>10</v>
      </c>
      <c t="s">
        <v>13</v>
      </c>
    </row>
    <row r="5" spans="1:16" ht="12.75" customHeight="1">
      <c r="A5" t="s">
        <v>863</v>
      </c>
      <c s="12" t="s">
        <v>8</v>
      </c>
      <c s="13" t="s">
        <v>942</v>
      </c>
      <c s="5"/>
      <c s="14" t="s">
        <v>943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106</v>
      </c>
      <c s="19" t="s">
        <v>19</v>
      </c>
      <c s="24" t="s">
        <v>107</v>
      </c>
      <c s="25" t="s">
        <v>108</v>
      </c>
      <c s="26">
        <v>37.778</v>
      </c>
      <c s="27">
        <v>0</v>
      </c>
      <c s="27">
        <f>ROUND(ROUND(H10,2)*ROUND(G10,3),2)</f>
      </c>
      <c r="O10">
        <f>(I10*21)/100</f>
      </c>
      <c t="s">
        <v>13</v>
      </c>
    </row>
    <row r="11" spans="1:5" ht="25.5">
      <c r="A11" s="28" t="s">
        <v>40</v>
      </c>
      <c r="E11" s="29" t="s">
        <v>866</v>
      </c>
    </row>
    <row r="12" spans="1:5" ht="12.75">
      <c r="A12" s="30" t="s">
        <v>42</v>
      </c>
      <c r="E12" s="31" t="s">
        <v>944</v>
      </c>
    </row>
    <row r="13" spans="1:5" ht="25.5">
      <c r="A13" t="s">
        <v>43</v>
      </c>
      <c r="E13" s="29" t="s">
        <v>111</v>
      </c>
    </row>
    <row r="14" spans="1:16" ht="12.75">
      <c r="A14" s="19" t="s">
        <v>35</v>
      </c>
      <c s="23" t="s">
        <v>13</v>
      </c>
      <c s="23" t="s">
        <v>106</v>
      </c>
      <c s="19" t="s">
        <v>12</v>
      </c>
      <c s="24" t="s">
        <v>107</v>
      </c>
      <c s="25" t="s">
        <v>108</v>
      </c>
      <c s="26">
        <v>14.358</v>
      </c>
      <c s="27">
        <v>0</v>
      </c>
      <c s="27">
        <f>ROUND(ROUND(H14,2)*ROUND(G14,3),2)</f>
      </c>
      <c r="O14">
        <f>(I14*21)/100</f>
      </c>
      <c t="s">
        <v>13</v>
      </c>
    </row>
    <row r="15" spans="1:5" ht="63.75">
      <c r="A15" s="28" t="s">
        <v>40</v>
      </c>
      <c r="E15" s="29" t="s">
        <v>870</v>
      </c>
    </row>
    <row r="16" spans="1:5" ht="38.25">
      <c r="A16" s="30" t="s">
        <v>42</v>
      </c>
      <c r="E16" s="31" t="s">
        <v>945</v>
      </c>
    </row>
    <row r="17" spans="1:5" ht="25.5">
      <c r="A17" t="s">
        <v>43</v>
      </c>
      <c r="E17" s="29" t="s">
        <v>111</v>
      </c>
    </row>
    <row r="18" spans="1:18" ht="12.75" customHeight="1">
      <c r="A18" s="5" t="s">
        <v>33</v>
      </c>
      <c s="5"/>
      <c s="35" t="s">
        <v>19</v>
      </c>
      <c s="5"/>
      <c s="21" t="s">
        <v>119</v>
      </c>
      <c s="5"/>
      <c s="5"/>
      <c s="5"/>
      <c s="36">
        <f>0+Q18</f>
      </c>
      <c r="O18">
        <f>0+R18</f>
      </c>
      <c r="Q18">
        <f>0+I19+I23+I27+I31</f>
      </c>
      <c>
        <f>0+O19+O23+O27+O31</f>
      </c>
    </row>
    <row r="19" spans="1:16" ht="12.75">
      <c r="A19" s="19" t="s">
        <v>35</v>
      </c>
      <c s="23" t="s">
        <v>12</v>
      </c>
      <c s="23" t="s">
        <v>168</v>
      </c>
      <c s="19" t="s">
        <v>37</v>
      </c>
      <c s="24" t="s">
        <v>169</v>
      </c>
      <c s="25" t="s">
        <v>138</v>
      </c>
      <c s="26">
        <v>42.253</v>
      </c>
      <c s="27">
        <v>0</v>
      </c>
      <c s="27">
        <f>ROUND(ROUND(H19,2)*ROUND(G19,3),2)</f>
      </c>
      <c r="O19">
        <f>(I19*21)/100</f>
      </c>
      <c t="s">
        <v>13</v>
      </c>
    </row>
    <row r="20" spans="1:5" ht="76.5">
      <c r="A20" s="28" t="s">
        <v>40</v>
      </c>
      <c r="E20" s="29" t="s">
        <v>946</v>
      </c>
    </row>
    <row r="21" spans="1:5" ht="51">
      <c r="A21" s="30" t="s">
        <v>42</v>
      </c>
      <c r="E21" s="31" t="s">
        <v>947</v>
      </c>
    </row>
    <row r="22" spans="1:5" ht="369.75">
      <c r="A22" t="s">
        <v>43</v>
      </c>
      <c r="E22" s="29" t="s">
        <v>172</v>
      </c>
    </row>
    <row r="23" spans="1:16" ht="12.75">
      <c r="A23" s="19" t="s">
        <v>35</v>
      </c>
      <c s="23" t="s">
        <v>23</v>
      </c>
      <c s="23" t="s">
        <v>173</v>
      </c>
      <c s="19" t="s">
        <v>37</v>
      </c>
      <c s="24" t="s">
        <v>174</v>
      </c>
      <c s="25" t="s">
        <v>138</v>
      </c>
      <c s="26">
        <v>23.364</v>
      </c>
      <c s="27">
        <v>0</v>
      </c>
      <c s="27">
        <f>ROUND(ROUND(H23,2)*ROUND(G23,3),2)</f>
      </c>
      <c r="O23">
        <f>(I23*21)/100</f>
      </c>
      <c t="s">
        <v>13</v>
      </c>
    </row>
    <row r="24" spans="1:5" ht="25.5">
      <c r="A24" s="28" t="s">
        <v>40</v>
      </c>
      <c r="E24" s="29" t="s">
        <v>876</v>
      </c>
    </row>
    <row r="25" spans="1:5" ht="12.75">
      <c r="A25" s="30" t="s">
        <v>42</v>
      </c>
      <c r="E25" s="31" t="s">
        <v>948</v>
      </c>
    </row>
    <row r="26" spans="1:5" ht="306">
      <c r="A26" t="s">
        <v>43</v>
      </c>
      <c r="E26" s="29" t="s">
        <v>177</v>
      </c>
    </row>
    <row r="27" spans="1:16" ht="12.75">
      <c r="A27" s="19" t="s">
        <v>35</v>
      </c>
      <c s="23" t="s">
        <v>25</v>
      </c>
      <c s="23" t="s">
        <v>216</v>
      </c>
      <c s="19" t="s">
        <v>37</v>
      </c>
      <c s="24" t="s">
        <v>217</v>
      </c>
      <c s="25" t="s">
        <v>138</v>
      </c>
      <c s="26">
        <v>23.364</v>
      </c>
      <c s="27">
        <v>0</v>
      </c>
      <c s="27">
        <f>ROUND(ROUND(H27,2)*ROUND(G27,3),2)</f>
      </c>
      <c r="O27">
        <f>(I27*21)/100</f>
      </c>
      <c t="s">
        <v>13</v>
      </c>
    </row>
    <row r="28" spans="1:5" ht="38.25">
      <c r="A28" s="28" t="s">
        <v>40</v>
      </c>
      <c r="E28" s="29" t="s">
        <v>949</v>
      </c>
    </row>
    <row r="29" spans="1:5" ht="12.75">
      <c r="A29" s="30" t="s">
        <v>42</v>
      </c>
      <c r="E29" s="31" t="s">
        <v>950</v>
      </c>
    </row>
    <row r="30" spans="1:5" ht="267.75">
      <c r="A30" t="s">
        <v>43</v>
      </c>
      <c r="E30" s="29" t="s">
        <v>219</v>
      </c>
    </row>
    <row r="31" spans="1:16" ht="12.75">
      <c r="A31" s="19" t="s">
        <v>35</v>
      </c>
      <c s="23" t="s">
        <v>27</v>
      </c>
      <c s="23" t="s">
        <v>221</v>
      </c>
      <c s="19" t="s">
        <v>37</v>
      </c>
      <c s="24" t="s">
        <v>222</v>
      </c>
      <c s="25" t="s">
        <v>138</v>
      </c>
      <c s="26">
        <v>23.364</v>
      </c>
      <c s="27">
        <v>0</v>
      </c>
      <c s="27">
        <f>ROUND(ROUND(H31,2)*ROUND(G31,3),2)</f>
      </c>
      <c r="O31">
        <f>(I31*21)/100</f>
      </c>
      <c t="s">
        <v>13</v>
      </c>
    </row>
    <row r="32" spans="1:5" ht="25.5">
      <c r="A32" s="28" t="s">
        <v>40</v>
      </c>
      <c r="E32" s="29" t="s">
        <v>880</v>
      </c>
    </row>
    <row r="33" spans="1:5" ht="12.75">
      <c r="A33" s="30" t="s">
        <v>42</v>
      </c>
      <c r="E33" s="31" t="s">
        <v>951</v>
      </c>
    </row>
    <row r="34" spans="1:5" ht="191.25">
      <c r="A34" t="s">
        <v>43</v>
      </c>
      <c r="E34" s="29" t="s">
        <v>224</v>
      </c>
    </row>
    <row r="35" spans="1:18" ht="12.75" customHeight="1">
      <c r="A35" s="5" t="s">
        <v>33</v>
      </c>
      <c s="5"/>
      <c s="35" t="s">
        <v>13</v>
      </c>
      <c s="5"/>
      <c s="21" t="s">
        <v>277</v>
      </c>
      <c s="5"/>
      <c s="5"/>
      <c s="5"/>
      <c s="36">
        <f>0+Q35</f>
      </c>
      <c r="O35">
        <f>0+R35</f>
      </c>
      <c r="Q35">
        <f>0+I36</f>
      </c>
      <c>
        <f>0+O36</f>
      </c>
    </row>
    <row r="36" spans="1:16" ht="12.75">
      <c r="A36" s="19" t="s">
        <v>35</v>
      </c>
      <c s="23" t="s">
        <v>60</v>
      </c>
      <c s="23" t="s">
        <v>889</v>
      </c>
      <c s="19" t="s">
        <v>37</v>
      </c>
      <c s="24" t="s">
        <v>890</v>
      </c>
      <c s="25" t="s">
        <v>138</v>
      </c>
      <c s="26">
        <v>0.935</v>
      </c>
      <c s="27">
        <v>0</v>
      </c>
      <c s="27">
        <f>ROUND(ROUND(H36,2)*ROUND(G36,3),2)</f>
      </c>
      <c r="O36">
        <f>(I36*21)/100</f>
      </c>
      <c t="s">
        <v>13</v>
      </c>
    </row>
    <row r="37" spans="1:5" ht="38.25">
      <c r="A37" s="28" t="s">
        <v>40</v>
      </c>
      <c r="E37" s="29" t="s">
        <v>952</v>
      </c>
    </row>
    <row r="38" spans="1:5" ht="12.75">
      <c r="A38" s="30" t="s">
        <v>42</v>
      </c>
      <c r="E38" s="31" t="s">
        <v>953</v>
      </c>
    </row>
    <row r="39" spans="1:5" ht="369.75">
      <c r="A39" t="s">
        <v>43</v>
      </c>
      <c r="E39" s="29" t="s">
        <v>893</v>
      </c>
    </row>
    <row r="40" spans="1:18" ht="12.75" customHeight="1">
      <c r="A40" s="5" t="s">
        <v>33</v>
      </c>
      <c s="5"/>
      <c s="35" t="s">
        <v>23</v>
      </c>
      <c s="5"/>
      <c s="21" t="s">
        <v>315</v>
      </c>
      <c s="5"/>
      <c s="5"/>
      <c s="5"/>
      <c s="36">
        <f>0+Q40</f>
      </c>
      <c r="O40">
        <f>0+R40</f>
      </c>
      <c r="Q40">
        <f>0+I41+I45+I49+I53</f>
      </c>
      <c>
        <f>0+O41+O45+O49+O53</f>
      </c>
    </row>
    <row r="41" spans="1:16" ht="12.75">
      <c r="A41" s="19" t="s">
        <v>35</v>
      </c>
      <c s="23" t="s">
        <v>65</v>
      </c>
      <c s="23" t="s">
        <v>317</v>
      </c>
      <c s="19" t="s">
        <v>37</v>
      </c>
      <c s="24" t="s">
        <v>318</v>
      </c>
      <c s="25" t="s">
        <v>138</v>
      </c>
      <c s="26">
        <v>2.07</v>
      </c>
      <c s="27">
        <v>0</v>
      </c>
      <c s="27">
        <f>ROUND(ROUND(H41,2)*ROUND(G41,3),2)</f>
      </c>
      <c r="O41">
        <f>(I41*21)/100</f>
      </c>
      <c t="s">
        <v>13</v>
      </c>
    </row>
    <row r="42" spans="1:5" ht="51">
      <c r="A42" s="28" t="s">
        <v>40</v>
      </c>
      <c r="E42" s="29" t="s">
        <v>954</v>
      </c>
    </row>
    <row r="43" spans="1:5" ht="12.75">
      <c r="A43" s="30" t="s">
        <v>42</v>
      </c>
      <c r="E43" s="31" t="s">
        <v>955</v>
      </c>
    </row>
    <row r="44" spans="1:5" ht="369.75">
      <c r="A44" t="s">
        <v>43</v>
      </c>
      <c r="E44" s="29" t="s">
        <v>321</v>
      </c>
    </row>
    <row r="45" spans="1:16" ht="12.75">
      <c r="A45" s="19" t="s">
        <v>35</v>
      </c>
      <c s="23" t="s">
        <v>30</v>
      </c>
      <c s="23" t="s">
        <v>900</v>
      </c>
      <c s="19" t="s">
        <v>37</v>
      </c>
      <c s="24" t="s">
        <v>901</v>
      </c>
      <c s="25" t="s">
        <v>138</v>
      </c>
      <c s="26">
        <v>2.856</v>
      </c>
      <c s="27">
        <v>0</v>
      </c>
      <c s="27">
        <f>ROUND(ROUND(H45,2)*ROUND(G45,3),2)</f>
      </c>
      <c r="O45">
        <f>(I45*21)/100</f>
      </c>
      <c t="s">
        <v>13</v>
      </c>
    </row>
    <row r="46" spans="1:5" ht="38.25">
      <c r="A46" s="28" t="s">
        <v>40</v>
      </c>
      <c r="E46" s="29" t="s">
        <v>956</v>
      </c>
    </row>
    <row r="47" spans="1:5" ht="12.75">
      <c r="A47" s="30" t="s">
        <v>42</v>
      </c>
      <c r="E47" s="31" t="s">
        <v>957</v>
      </c>
    </row>
    <row r="48" spans="1:5" ht="369.75">
      <c r="A48" t="s">
        <v>43</v>
      </c>
      <c r="E48" s="29" t="s">
        <v>904</v>
      </c>
    </row>
    <row r="49" spans="1:16" ht="12.75">
      <c r="A49" s="19" t="s">
        <v>35</v>
      </c>
      <c s="23" t="s">
        <v>32</v>
      </c>
      <c s="23" t="s">
        <v>323</v>
      </c>
      <c s="19" t="s">
        <v>37</v>
      </c>
      <c s="24" t="s">
        <v>324</v>
      </c>
      <c s="25" t="s">
        <v>138</v>
      </c>
      <c s="26">
        <v>1.687</v>
      </c>
      <c s="27">
        <v>0</v>
      </c>
      <c s="27">
        <f>ROUND(ROUND(H49,2)*ROUND(G49,3),2)</f>
      </c>
      <c r="O49">
        <f>(I49*21)/100</f>
      </c>
      <c t="s">
        <v>13</v>
      </c>
    </row>
    <row r="50" spans="1:5" ht="38.25">
      <c r="A50" s="28" t="s">
        <v>40</v>
      </c>
      <c r="E50" s="29" t="s">
        <v>958</v>
      </c>
    </row>
    <row r="51" spans="1:5" ht="12.75">
      <c r="A51" s="30" t="s">
        <v>42</v>
      </c>
      <c r="E51" s="31" t="s">
        <v>959</v>
      </c>
    </row>
    <row r="52" spans="1:5" ht="38.25">
      <c r="A52" t="s">
        <v>43</v>
      </c>
      <c r="E52" s="29" t="s">
        <v>289</v>
      </c>
    </row>
    <row r="53" spans="1:16" ht="12.75">
      <c r="A53" s="19" t="s">
        <v>35</v>
      </c>
      <c s="23" t="s">
        <v>77</v>
      </c>
      <c s="23" t="s">
        <v>328</v>
      </c>
      <c s="19" t="s">
        <v>37</v>
      </c>
      <c s="24" t="s">
        <v>329</v>
      </c>
      <c s="25" t="s">
        <v>138</v>
      </c>
      <c s="26">
        <v>2.4</v>
      </c>
      <c s="27">
        <v>0</v>
      </c>
      <c s="27">
        <f>ROUND(ROUND(H53,2)*ROUND(G53,3),2)</f>
      </c>
      <c r="O53">
        <f>(I53*21)/100</f>
      </c>
      <c t="s">
        <v>13</v>
      </c>
    </row>
    <row r="54" spans="1:5" ht="38.25">
      <c r="A54" s="28" t="s">
        <v>40</v>
      </c>
      <c r="E54" s="29" t="s">
        <v>960</v>
      </c>
    </row>
    <row r="55" spans="1:5" ht="12.75">
      <c r="A55" s="30" t="s">
        <v>42</v>
      </c>
      <c r="E55" s="31" t="s">
        <v>961</v>
      </c>
    </row>
    <row r="56" spans="1:5" ht="102">
      <c r="A56" t="s">
        <v>43</v>
      </c>
      <c r="E56" s="29" t="s">
        <v>332</v>
      </c>
    </row>
    <row r="57" spans="1:18" ht="12.75" customHeight="1">
      <c r="A57" s="5" t="s">
        <v>33</v>
      </c>
      <c s="5"/>
      <c s="35" t="s">
        <v>65</v>
      </c>
      <c s="5"/>
      <c s="21" t="s">
        <v>455</v>
      </c>
      <c s="5"/>
      <c s="5"/>
      <c s="5"/>
      <c s="36">
        <f>0+Q57</f>
      </c>
      <c r="O57">
        <f>0+R57</f>
      </c>
      <c r="Q57">
        <f>0+I58</f>
      </c>
      <c>
        <f>0+O58</f>
      </c>
    </row>
    <row r="58" spans="1:16" ht="12.75">
      <c r="A58" s="19" t="s">
        <v>35</v>
      </c>
      <c s="23" t="s">
        <v>82</v>
      </c>
      <c s="23" t="s">
        <v>915</v>
      </c>
      <c s="19" t="s">
        <v>37</v>
      </c>
      <c s="24" t="s">
        <v>916</v>
      </c>
      <c s="25" t="s">
        <v>138</v>
      </c>
      <c s="26">
        <v>7.139</v>
      </c>
      <c s="27">
        <v>0</v>
      </c>
      <c s="27">
        <f>ROUND(ROUND(H58,2)*ROUND(G58,3),2)</f>
      </c>
      <c r="O58">
        <f>(I58*21)/100</f>
      </c>
      <c t="s">
        <v>13</v>
      </c>
    </row>
    <row r="59" spans="1:5" ht="51">
      <c r="A59" s="28" t="s">
        <v>40</v>
      </c>
      <c r="E59" s="29" t="s">
        <v>962</v>
      </c>
    </row>
    <row r="60" spans="1:5" ht="12.75">
      <c r="A60" s="30" t="s">
        <v>42</v>
      </c>
      <c r="E60" s="31" t="s">
        <v>963</v>
      </c>
    </row>
    <row r="61" spans="1:5" ht="369.75">
      <c r="A61" t="s">
        <v>43</v>
      </c>
      <c r="E61" s="29" t="s">
        <v>919</v>
      </c>
    </row>
    <row r="62" spans="1:18" ht="12.75" customHeight="1">
      <c r="A62" s="5" t="s">
        <v>33</v>
      </c>
      <c s="5"/>
      <c s="35" t="s">
        <v>30</v>
      </c>
      <c s="5"/>
      <c s="21" t="s">
        <v>511</v>
      </c>
      <c s="5"/>
      <c s="5"/>
      <c s="5"/>
      <c s="36">
        <f>0+Q62</f>
      </c>
      <c r="O62">
        <f>0+R62</f>
      </c>
      <c r="Q62">
        <f>0+I63+I67+I71+I75</f>
      </c>
      <c>
        <f>0+O63+O67+O71+O75</f>
      </c>
    </row>
    <row r="63" spans="1:16" ht="12.75">
      <c r="A63" s="19" t="s">
        <v>35</v>
      </c>
      <c s="23" t="s">
        <v>86</v>
      </c>
      <c s="23" t="s">
        <v>929</v>
      </c>
      <c s="19" t="s">
        <v>37</v>
      </c>
      <c s="24" t="s">
        <v>930</v>
      </c>
      <c s="25" t="s">
        <v>159</v>
      </c>
      <c s="26">
        <v>12.98</v>
      </c>
      <c s="27">
        <v>0</v>
      </c>
      <c s="27">
        <f>ROUND(ROUND(H63,2)*ROUND(G63,3),2)</f>
      </c>
      <c r="O63">
        <f>(I63*21)/100</f>
      </c>
      <c t="s">
        <v>13</v>
      </c>
    </row>
    <row r="64" spans="1:5" ht="38.25">
      <c r="A64" s="28" t="s">
        <v>40</v>
      </c>
      <c r="E64" s="29" t="s">
        <v>964</v>
      </c>
    </row>
    <row r="65" spans="1:5" ht="12.75">
      <c r="A65" s="30" t="s">
        <v>42</v>
      </c>
      <c r="E65" s="31" t="s">
        <v>965</v>
      </c>
    </row>
    <row r="66" spans="1:5" ht="63.75">
      <c r="A66" t="s">
        <v>43</v>
      </c>
      <c r="E66" s="29" t="s">
        <v>605</v>
      </c>
    </row>
    <row r="67" spans="1:16" ht="12.75">
      <c r="A67" s="19" t="s">
        <v>35</v>
      </c>
      <c s="23" t="s">
        <v>88</v>
      </c>
      <c s="23" t="s">
        <v>613</v>
      </c>
      <c s="19" t="s">
        <v>37</v>
      </c>
      <c s="24" t="s">
        <v>614</v>
      </c>
      <c s="25" t="s">
        <v>159</v>
      </c>
      <c s="26">
        <v>3</v>
      </c>
      <c s="27">
        <v>0</v>
      </c>
      <c s="27">
        <f>ROUND(ROUND(H67,2)*ROUND(G67,3),2)</f>
      </c>
      <c r="O67">
        <f>(I67*21)/100</f>
      </c>
      <c t="s">
        <v>13</v>
      </c>
    </row>
    <row r="68" spans="1:5" ht="38.25">
      <c r="A68" s="28" t="s">
        <v>40</v>
      </c>
      <c r="E68" s="29" t="s">
        <v>966</v>
      </c>
    </row>
    <row r="69" spans="1:5" ht="12.75">
      <c r="A69" s="30" t="s">
        <v>42</v>
      </c>
      <c r="E69" s="31" t="s">
        <v>562</v>
      </c>
    </row>
    <row r="70" spans="1:5" ht="89.25">
      <c r="A70" t="s">
        <v>43</v>
      </c>
      <c r="E70" s="29" t="s">
        <v>617</v>
      </c>
    </row>
    <row r="71" spans="1:16" ht="12.75">
      <c r="A71" s="19" t="s">
        <v>35</v>
      </c>
      <c s="23" t="s">
        <v>90</v>
      </c>
      <c s="23" t="s">
        <v>933</v>
      </c>
      <c s="19" t="s">
        <v>37</v>
      </c>
      <c s="24" t="s">
        <v>934</v>
      </c>
      <c s="25" t="s">
        <v>138</v>
      </c>
      <c s="26">
        <v>3.75</v>
      </c>
      <c s="27">
        <v>0</v>
      </c>
      <c s="27">
        <f>ROUND(ROUND(H71,2)*ROUND(G71,3),2)</f>
      </c>
      <c r="O71">
        <f>(I71*21)/100</f>
      </c>
      <c t="s">
        <v>13</v>
      </c>
    </row>
    <row r="72" spans="1:5" ht="63.75">
      <c r="A72" s="28" t="s">
        <v>40</v>
      </c>
      <c r="E72" s="29" t="s">
        <v>967</v>
      </c>
    </row>
    <row r="73" spans="1:5" ht="12.75">
      <c r="A73" s="30" t="s">
        <v>42</v>
      </c>
      <c r="E73" s="31" t="s">
        <v>968</v>
      </c>
    </row>
    <row r="74" spans="1:5" ht="102">
      <c r="A74" t="s">
        <v>43</v>
      </c>
      <c r="E74" s="29" t="s">
        <v>704</v>
      </c>
    </row>
    <row r="75" spans="1:16" ht="12.75">
      <c r="A75" s="19" t="s">
        <v>35</v>
      </c>
      <c s="23" t="s">
        <v>94</v>
      </c>
      <c s="23" t="s">
        <v>937</v>
      </c>
      <c s="19" t="s">
        <v>37</v>
      </c>
      <c s="24" t="s">
        <v>938</v>
      </c>
      <c s="25" t="s">
        <v>159</v>
      </c>
      <c s="26">
        <v>9.5</v>
      </c>
      <c s="27">
        <v>0</v>
      </c>
      <c s="27">
        <f>ROUND(ROUND(H75,2)*ROUND(G75,3),2)</f>
      </c>
      <c r="O75">
        <f>(I75*21)/100</f>
      </c>
      <c t="s">
        <v>13</v>
      </c>
    </row>
    <row r="76" spans="1:5" ht="63.75">
      <c r="A76" s="28" t="s">
        <v>40</v>
      </c>
      <c r="E76" s="29" t="s">
        <v>969</v>
      </c>
    </row>
    <row r="77" spans="1:5" ht="12.75">
      <c r="A77" s="30" t="s">
        <v>42</v>
      </c>
      <c r="E77" s="31" t="s">
        <v>970</v>
      </c>
    </row>
    <row r="78" spans="1:5" ht="114.75">
      <c r="A78" t="s">
        <v>43</v>
      </c>
      <c r="E78"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0+O9+O22+O51+O56+O77+O90+O103</f>
      </c>
      <c t="s">
        <v>12</v>
      </c>
    </row>
    <row r="3" spans="1:16" ht="15" customHeight="1">
      <c r="A3" t="s">
        <v>1</v>
      </c>
      <c s="8" t="s">
        <v>4</v>
      </c>
      <c s="9" t="s">
        <v>5</v>
      </c>
      <c s="1"/>
      <c s="10" t="s">
        <v>6</v>
      </c>
      <c s="1"/>
      <c s="4"/>
      <c s="3" t="s">
        <v>971</v>
      </c>
      <c s="32">
        <f>0+I9+I22+I51+I56+I77+I90+I103</f>
      </c>
      <c r="O3" t="s">
        <v>9</v>
      </c>
      <c t="s">
        <v>13</v>
      </c>
    </row>
    <row r="4" spans="1:16" ht="15" customHeight="1">
      <c r="A4" t="s">
        <v>7</v>
      </c>
      <c s="8" t="s">
        <v>860</v>
      </c>
      <c s="9" t="s">
        <v>861</v>
      </c>
      <c s="1"/>
      <c s="10" t="s">
        <v>862</v>
      </c>
      <c s="1"/>
      <c s="1"/>
      <c s="7"/>
      <c s="7"/>
      <c r="O4" t="s">
        <v>10</v>
      </c>
      <c t="s">
        <v>13</v>
      </c>
    </row>
    <row r="5" spans="1:16" ht="12.75" customHeight="1">
      <c r="A5" t="s">
        <v>863</v>
      </c>
      <c s="12" t="s">
        <v>8</v>
      </c>
      <c s="13" t="s">
        <v>971</v>
      </c>
      <c s="5"/>
      <c s="14" t="s">
        <v>972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30.732</v>
      </c>
      <c s="27">
        <v>0</v>
      </c>
      <c s="27">
        <f>ROUND(ROUND(H10,2)*ROUND(G10,3),2)</f>
      </c>
      <c r="O10">
        <f>(I10*21)/100</f>
      </c>
      <c t="s">
        <v>13</v>
      </c>
    </row>
    <row r="11" spans="1:5" ht="25.5">
      <c r="A11" s="28" t="s">
        <v>40</v>
      </c>
      <c r="E11" s="29" t="s">
        <v>866</v>
      </c>
    </row>
    <row r="12" spans="1:5" ht="12.75">
      <c r="A12" s="30" t="s">
        <v>42</v>
      </c>
      <c r="E12" s="31" t="s">
        <v>973</v>
      </c>
    </row>
    <row r="13" spans="1:5" ht="25.5">
      <c r="A13" t="s">
        <v>43</v>
      </c>
      <c r="E13" s="29" t="s">
        <v>111</v>
      </c>
    </row>
    <row r="14" spans="1:16" ht="12.75">
      <c r="A14" s="19" t="s">
        <v>35</v>
      </c>
      <c s="23" t="s">
        <v>13</v>
      </c>
      <c s="23" t="s">
        <v>106</v>
      </c>
      <c s="19" t="s">
        <v>13</v>
      </c>
      <c s="24" t="s">
        <v>107</v>
      </c>
      <c s="25" t="s">
        <v>108</v>
      </c>
      <c s="26">
        <v>29.75</v>
      </c>
      <c s="27">
        <v>0</v>
      </c>
      <c s="27">
        <f>ROUND(ROUND(H14,2)*ROUND(G14,3),2)</f>
      </c>
      <c r="O14">
        <f>(I14*21)/100</f>
      </c>
      <c t="s">
        <v>13</v>
      </c>
    </row>
    <row r="15" spans="1:5" ht="25.5">
      <c r="A15" s="28" t="s">
        <v>40</v>
      </c>
      <c r="E15" s="29" t="s">
        <v>868</v>
      </c>
    </row>
    <row r="16" spans="1:5" ht="12.75">
      <c r="A16" s="30" t="s">
        <v>42</v>
      </c>
      <c r="E16" s="31" t="s">
        <v>974</v>
      </c>
    </row>
    <row r="17" spans="1:5" ht="25.5">
      <c r="A17" t="s">
        <v>43</v>
      </c>
      <c r="E17" s="29" t="s">
        <v>111</v>
      </c>
    </row>
    <row r="18" spans="1:16" ht="12.75">
      <c r="A18" s="19" t="s">
        <v>35</v>
      </c>
      <c s="23" t="s">
        <v>12</v>
      </c>
      <c s="23" t="s">
        <v>106</v>
      </c>
      <c s="19" t="s">
        <v>12</v>
      </c>
      <c s="24" t="s">
        <v>107</v>
      </c>
      <c s="25" t="s">
        <v>108</v>
      </c>
      <c s="26">
        <v>10.081</v>
      </c>
      <c s="27">
        <v>0</v>
      </c>
      <c s="27">
        <f>ROUND(ROUND(H18,2)*ROUND(G18,3),2)</f>
      </c>
      <c r="O18">
        <f>(I18*21)/100</f>
      </c>
      <c t="s">
        <v>13</v>
      </c>
    </row>
    <row r="19" spans="1:5" ht="63.75">
      <c r="A19" s="28" t="s">
        <v>40</v>
      </c>
      <c r="E19" s="29" t="s">
        <v>870</v>
      </c>
    </row>
    <row r="20" spans="1:5" ht="38.25">
      <c r="A20" s="30" t="s">
        <v>42</v>
      </c>
      <c r="E20" s="31" t="s">
        <v>975</v>
      </c>
    </row>
    <row r="21" spans="1:5" ht="25.5">
      <c r="A21" t="s">
        <v>43</v>
      </c>
      <c r="E21" s="29" t="s">
        <v>111</v>
      </c>
    </row>
    <row r="22" spans="1:18" ht="12.75" customHeight="1">
      <c r="A22" s="5" t="s">
        <v>33</v>
      </c>
      <c s="5"/>
      <c s="35" t="s">
        <v>19</v>
      </c>
      <c s="5"/>
      <c s="21" t="s">
        <v>119</v>
      </c>
      <c s="5"/>
      <c s="5"/>
      <c s="5"/>
      <c s="36">
        <f>0+Q22</f>
      </c>
      <c r="O22">
        <f>0+R22</f>
      </c>
      <c r="Q22">
        <f>0+I23+I27+I31+I35+I39+I43+I47</f>
      </c>
      <c>
        <f>0+O23+O27+O31+O35+O39+O43+O47</f>
      </c>
    </row>
    <row r="23" spans="1:16" ht="25.5">
      <c r="A23" s="19" t="s">
        <v>35</v>
      </c>
      <c s="23" t="s">
        <v>23</v>
      </c>
      <c s="23" t="s">
        <v>136</v>
      </c>
      <c s="19" t="s">
        <v>37</v>
      </c>
      <c s="24" t="s">
        <v>137</v>
      </c>
      <c s="25" t="s">
        <v>138</v>
      </c>
      <c s="26">
        <v>11.9</v>
      </c>
      <c s="27">
        <v>0</v>
      </c>
      <c s="27">
        <f>ROUND(ROUND(H23,2)*ROUND(G23,3),2)</f>
      </c>
      <c r="O23">
        <f>(I23*21)/100</f>
      </c>
      <c t="s">
        <v>13</v>
      </c>
    </row>
    <row r="24" spans="1:5" ht="76.5">
      <c r="A24" s="28" t="s">
        <v>40</v>
      </c>
      <c r="E24" s="29" t="s">
        <v>976</v>
      </c>
    </row>
    <row r="25" spans="1:5" ht="12.75">
      <c r="A25" s="30" t="s">
        <v>42</v>
      </c>
      <c r="E25" s="31" t="s">
        <v>977</v>
      </c>
    </row>
    <row r="26" spans="1:5" ht="63.75">
      <c r="A26" t="s">
        <v>43</v>
      </c>
      <c r="E26" s="29" t="s">
        <v>141</v>
      </c>
    </row>
    <row r="27" spans="1:16" ht="12.75">
      <c r="A27" s="19" t="s">
        <v>35</v>
      </c>
      <c s="23" t="s">
        <v>25</v>
      </c>
      <c s="23" t="s">
        <v>168</v>
      </c>
      <c s="19" t="s">
        <v>37</v>
      </c>
      <c s="24" t="s">
        <v>169</v>
      </c>
      <c s="25" t="s">
        <v>138</v>
      </c>
      <c s="26">
        <v>34.394</v>
      </c>
      <c s="27">
        <v>0</v>
      </c>
      <c s="27">
        <f>ROUND(ROUND(H27,2)*ROUND(G27,3),2)</f>
      </c>
      <c r="O27">
        <f>(I27*21)/100</f>
      </c>
      <c t="s">
        <v>13</v>
      </c>
    </row>
    <row r="28" spans="1:5" ht="76.5">
      <c r="A28" s="28" t="s">
        <v>40</v>
      </c>
      <c r="E28" s="29" t="s">
        <v>978</v>
      </c>
    </row>
    <row r="29" spans="1:5" ht="76.5">
      <c r="A29" s="30" t="s">
        <v>42</v>
      </c>
      <c r="E29" s="31" t="s">
        <v>979</v>
      </c>
    </row>
    <row r="30" spans="1:5" ht="369.75">
      <c r="A30" t="s">
        <v>43</v>
      </c>
      <c r="E30" s="29" t="s">
        <v>172</v>
      </c>
    </row>
    <row r="31" spans="1:16" ht="12.75">
      <c r="A31" s="19" t="s">
        <v>35</v>
      </c>
      <c s="23" t="s">
        <v>27</v>
      </c>
      <c s="23" t="s">
        <v>173</v>
      </c>
      <c s="19" t="s">
        <v>37</v>
      </c>
      <c s="24" t="s">
        <v>174</v>
      </c>
      <c s="25" t="s">
        <v>138</v>
      </c>
      <c s="26">
        <v>19.028</v>
      </c>
      <c s="27">
        <v>0</v>
      </c>
      <c s="27">
        <f>ROUND(ROUND(H31,2)*ROUND(G31,3),2)</f>
      </c>
      <c r="O31">
        <f>(I31*21)/100</f>
      </c>
      <c t="s">
        <v>13</v>
      </c>
    </row>
    <row r="32" spans="1:5" ht="25.5">
      <c r="A32" s="28" t="s">
        <v>40</v>
      </c>
      <c r="E32" s="29" t="s">
        <v>876</v>
      </c>
    </row>
    <row r="33" spans="1:5" ht="12.75">
      <c r="A33" s="30" t="s">
        <v>42</v>
      </c>
      <c r="E33" s="31" t="s">
        <v>980</v>
      </c>
    </row>
    <row r="34" spans="1:5" ht="306">
      <c r="A34" t="s">
        <v>43</v>
      </c>
      <c r="E34" s="29" t="s">
        <v>177</v>
      </c>
    </row>
    <row r="35" spans="1:16" ht="12.75">
      <c r="A35" s="19" t="s">
        <v>35</v>
      </c>
      <c s="23" t="s">
        <v>60</v>
      </c>
      <c s="23" t="s">
        <v>216</v>
      </c>
      <c s="19" t="s">
        <v>37</v>
      </c>
      <c s="24" t="s">
        <v>217</v>
      </c>
      <c s="25" t="s">
        <v>138</v>
      </c>
      <c s="26">
        <v>19.028</v>
      </c>
      <c s="27">
        <v>0</v>
      </c>
      <c s="27">
        <f>ROUND(ROUND(H35,2)*ROUND(G35,3),2)</f>
      </c>
      <c r="O35">
        <f>(I35*21)/100</f>
      </c>
      <c t="s">
        <v>13</v>
      </c>
    </row>
    <row r="36" spans="1:5" ht="38.25">
      <c r="A36" s="28" t="s">
        <v>40</v>
      </c>
      <c r="E36" s="29" t="s">
        <v>981</v>
      </c>
    </row>
    <row r="37" spans="1:5" ht="38.25">
      <c r="A37" s="30" t="s">
        <v>42</v>
      </c>
      <c r="E37" s="31" t="s">
        <v>982</v>
      </c>
    </row>
    <row r="38" spans="1:5" ht="267.75">
      <c r="A38" t="s">
        <v>43</v>
      </c>
      <c r="E38" s="29" t="s">
        <v>219</v>
      </c>
    </row>
    <row r="39" spans="1:16" ht="12.75">
      <c r="A39" s="19" t="s">
        <v>35</v>
      </c>
      <c s="23" t="s">
        <v>65</v>
      </c>
      <c s="23" t="s">
        <v>221</v>
      </c>
      <c s="19" t="s">
        <v>37</v>
      </c>
      <c s="24" t="s">
        <v>222</v>
      </c>
      <c s="25" t="s">
        <v>138</v>
      </c>
      <c s="26">
        <v>19.028</v>
      </c>
      <c s="27">
        <v>0</v>
      </c>
      <c s="27">
        <f>ROUND(ROUND(H39,2)*ROUND(G39,3),2)</f>
      </c>
      <c r="O39">
        <f>(I39*21)/100</f>
      </c>
      <c t="s">
        <v>13</v>
      </c>
    </row>
    <row r="40" spans="1:5" ht="25.5">
      <c r="A40" s="28" t="s">
        <v>40</v>
      </c>
      <c r="E40" s="29" t="s">
        <v>880</v>
      </c>
    </row>
    <row r="41" spans="1:5" ht="12.75">
      <c r="A41" s="30" t="s">
        <v>42</v>
      </c>
      <c r="E41" s="31" t="s">
        <v>983</v>
      </c>
    </row>
    <row r="42" spans="1:5" ht="191.25">
      <c r="A42" t="s">
        <v>43</v>
      </c>
      <c r="E42" s="29" t="s">
        <v>224</v>
      </c>
    </row>
    <row r="43" spans="1:16" ht="12.75">
      <c r="A43" s="19" t="s">
        <v>35</v>
      </c>
      <c s="23" t="s">
        <v>30</v>
      </c>
      <c s="23" t="s">
        <v>882</v>
      </c>
      <c s="19" t="s">
        <v>262</v>
      </c>
      <c s="24" t="s">
        <v>883</v>
      </c>
      <c s="25" t="s">
        <v>122</v>
      </c>
      <c s="26">
        <v>4.1</v>
      </c>
      <c s="27">
        <v>0</v>
      </c>
      <c s="27">
        <f>ROUND(ROUND(H43,2)*ROUND(G43,3),2)</f>
      </c>
      <c r="O43">
        <f>(I43*21)/100</f>
      </c>
      <c t="s">
        <v>13</v>
      </c>
    </row>
    <row r="44" spans="1:5" ht="38.25">
      <c r="A44" s="28" t="s">
        <v>40</v>
      </c>
      <c r="E44" s="29" t="s">
        <v>984</v>
      </c>
    </row>
    <row r="45" spans="1:5" ht="12.75">
      <c r="A45" s="30" t="s">
        <v>42</v>
      </c>
      <c r="E45" s="31" t="s">
        <v>985</v>
      </c>
    </row>
    <row r="46" spans="1:5" ht="38.25">
      <c r="A46" t="s">
        <v>43</v>
      </c>
      <c r="E46" s="29" t="s">
        <v>886</v>
      </c>
    </row>
    <row r="47" spans="1:16" ht="12.75">
      <c r="A47" s="19" t="s">
        <v>35</v>
      </c>
      <c s="23" t="s">
        <v>32</v>
      </c>
      <c s="23" t="s">
        <v>268</v>
      </c>
      <c s="19" t="s">
        <v>37</v>
      </c>
      <c s="24" t="s">
        <v>269</v>
      </c>
      <c s="25" t="s">
        <v>122</v>
      </c>
      <c s="26">
        <v>4.1</v>
      </c>
      <c s="27">
        <v>0</v>
      </c>
      <c s="27">
        <f>ROUND(ROUND(H47,2)*ROUND(G47,3),2)</f>
      </c>
      <c r="O47">
        <f>(I47*21)/100</f>
      </c>
      <c t="s">
        <v>13</v>
      </c>
    </row>
    <row r="48" spans="1:5" ht="25.5">
      <c r="A48" s="28" t="s">
        <v>40</v>
      </c>
      <c r="E48" s="29" t="s">
        <v>887</v>
      </c>
    </row>
    <row r="49" spans="1:5" ht="12.75">
      <c r="A49" s="30" t="s">
        <v>42</v>
      </c>
      <c r="E49" s="31" t="s">
        <v>986</v>
      </c>
    </row>
    <row r="50" spans="1:5" ht="25.5">
      <c r="A50" t="s">
        <v>43</v>
      </c>
      <c r="E50" s="29" t="s">
        <v>272</v>
      </c>
    </row>
    <row r="51" spans="1:18" ht="12.75" customHeight="1">
      <c r="A51" s="5" t="s">
        <v>33</v>
      </c>
      <c s="5"/>
      <c s="35" t="s">
        <v>13</v>
      </c>
      <c s="5"/>
      <c s="21" t="s">
        <v>277</v>
      </c>
      <c s="5"/>
      <c s="5"/>
      <c s="5"/>
      <c s="36">
        <f>0+Q51</f>
      </c>
      <c r="O51">
        <f>0+R51</f>
      </c>
      <c r="Q51">
        <f>0+I52</f>
      </c>
      <c>
        <f>0+O52</f>
      </c>
    </row>
    <row r="52" spans="1:16" ht="12.75">
      <c r="A52" s="19" t="s">
        <v>35</v>
      </c>
      <c s="23" t="s">
        <v>77</v>
      </c>
      <c s="23" t="s">
        <v>889</v>
      </c>
      <c s="19" t="s">
        <v>37</v>
      </c>
      <c s="24" t="s">
        <v>890</v>
      </c>
      <c s="25" t="s">
        <v>138</v>
      </c>
      <c s="26">
        <v>1.249</v>
      </c>
      <c s="27">
        <v>0</v>
      </c>
      <c s="27">
        <f>ROUND(ROUND(H52,2)*ROUND(G52,3),2)</f>
      </c>
      <c r="O52">
        <f>(I52*21)/100</f>
      </c>
      <c t="s">
        <v>13</v>
      </c>
    </row>
    <row r="53" spans="1:5" ht="38.25">
      <c r="A53" s="28" t="s">
        <v>40</v>
      </c>
      <c r="E53" s="29" t="s">
        <v>987</v>
      </c>
    </row>
    <row r="54" spans="1:5" ht="38.25">
      <c r="A54" s="30" t="s">
        <v>42</v>
      </c>
      <c r="E54" s="31" t="s">
        <v>988</v>
      </c>
    </row>
    <row r="55" spans="1:5" ht="369.75">
      <c r="A55" t="s">
        <v>43</v>
      </c>
      <c r="E55" s="29" t="s">
        <v>893</v>
      </c>
    </row>
    <row r="56" spans="1:18" ht="12.75" customHeight="1">
      <c r="A56" s="5" t="s">
        <v>33</v>
      </c>
      <c s="5"/>
      <c s="35" t="s">
        <v>23</v>
      </c>
      <c s="5"/>
      <c s="21" t="s">
        <v>315</v>
      </c>
      <c s="5"/>
      <c s="5"/>
      <c s="5"/>
      <c s="36">
        <f>0+Q56</f>
      </c>
      <c r="O56">
        <f>0+R56</f>
      </c>
      <c r="Q56">
        <f>0+I57+I61+I65+I69+I73</f>
      </c>
      <c>
        <f>0+O57+O61+O65+O69+O73</f>
      </c>
    </row>
    <row r="57" spans="1:16" ht="12.75">
      <c r="A57" s="19" t="s">
        <v>35</v>
      </c>
      <c s="23" t="s">
        <v>82</v>
      </c>
      <c s="23" t="s">
        <v>894</v>
      </c>
      <c s="19" t="s">
        <v>37</v>
      </c>
      <c s="24" t="s">
        <v>895</v>
      </c>
      <c s="25" t="s">
        <v>138</v>
      </c>
      <c s="26">
        <v>0.324</v>
      </c>
      <c s="27">
        <v>0</v>
      </c>
      <c s="27">
        <f>ROUND(ROUND(H57,2)*ROUND(G57,3),2)</f>
      </c>
      <c r="O57">
        <f>(I57*21)/100</f>
      </c>
      <c t="s">
        <v>13</v>
      </c>
    </row>
    <row r="58" spans="1:5" ht="38.25">
      <c r="A58" s="28" t="s">
        <v>40</v>
      </c>
      <c r="E58" s="29" t="s">
        <v>989</v>
      </c>
    </row>
    <row r="59" spans="1:5" ht="12.75">
      <c r="A59" s="30" t="s">
        <v>42</v>
      </c>
      <c r="E59" s="31" t="s">
        <v>990</v>
      </c>
    </row>
    <row r="60" spans="1:5" ht="369.75">
      <c r="A60" t="s">
        <v>43</v>
      </c>
      <c r="E60" s="29" t="s">
        <v>321</v>
      </c>
    </row>
    <row r="61" spans="1:16" ht="12.75">
      <c r="A61" s="19" t="s">
        <v>35</v>
      </c>
      <c s="23" t="s">
        <v>86</v>
      </c>
      <c s="23" t="s">
        <v>317</v>
      </c>
      <c s="19" t="s">
        <v>37</v>
      </c>
      <c s="24" t="s">
        <v>318</v>
      </c>
      <c s="25" t="s">
        <v>138</v>
      </c>
      <c s="26">
        <v>1.785</v>
      </c>
      <c s="27">
        <v>0</v>
      </c>
      <c s="27">
        <f>ROUND(ROUND(H61,2)*ROUND(G61,3),2)</f>
      </c>
      <c r="O61">
        <f>(I61*21)/100</f>
      </c>
      <c t="s">
        <v>13</v>
      </c>
    </row>
    <row r="62" spans="1:5" ht="38.25">
      <c r="A62" s="28" t="s">
        <v>40</v>
      </c>
      <c r="E62" s="29" t="s">
        <v>991</v>
      </c>
    </row>
    <row r="63" spans="1:5" ht="12.75">
      <c r="A63" s="30" t="s">
        <v>42</v>
      </c>
      <c r="E63" s="31" t="s">
        <v>992</v>
      </c>
    </row>
    <row r="64" spans="1:5" ht="369.75">
      <c r="A64" t="s">
        <v>43</v>
      </c>
      <c r="E64" s="29" t="s">
        <v>321</v>
      </c>
    </row>
    <row r="65" spans="1:16" ht="12.75">
      <c r="A65" s="19" t="s">
        <v>35</v>
      </c>
      <c s="23" t="s">
        <v>88</v>
      </c>
      <c s="23" t="s">
        <v>900</v>
      </c>
      <c s="19" t="s">
        <v>37</v>
      </c>
      <c s="24" t="s">
        <v>901</v>
      </c>
      <c s="25" t="s">
        <v>138</v>
      </c>
      <c s="26">
        <v>2.571</v>
      </c>
      <c s="27">
        <v>0</v>
      </c>
      <c s="27">
        <f>ROUND(ROUND(H65,2)*ROUND(G65,3),2)</f>
      </c>
      <c r="O65">
        <f>(I65*21)/100</f>
      </c>
      <c t="s">
        <v>13</v>
      </c>
    </row>
    <row r="66" spans="1:5" ht="38.25">
      <c r="A66" s="28" t="s">
        <v>40</v>
      </c>
      <c r="E66" s="29" t="s">
        <v>993</v>
      </c>
    </row>
    <row r="67" spans="1:5" ht="38.25">
      <c r="A67" s="30" t="s">
        <v>42</v>
      </c>
      <c r="E67" s="31" t="s">
        <v>994</v>
      </c>
    </row>
    <row r="68" spans="1:5" ht="369.75">
      <c r="A68" t="s">
        <v>43</v>
      </c>
      <c r="E68" s="29" t="s">
        <v>904</v>
      </c>
    </row>
    <row r="69" spans="1:16" ht="12.75">
      <c r="A69" s="19" t="s">
        <v>35</v>
      </c>
      <c s="23" t="s">
        <v>90</v>
      </c>
      <c s="23" t="s">
        <v>323</v>
      </c>
      <c s="19" t="s">
        <v>37</v>
      </c>
      <c s="24" t="s">
        <v>324</v>
      </c>
      <c s="25" t="s">
        <v>138</v>
      </c>
      <c s="26">
        <v>1.53</v>
      </c>
      <c s="27">
        <v>0</v>
      </c>
      <c s="27">
        <f>ROUND(ROUND(H69,2)*ROUND(G69,3),2)</f>
      </c>
      <c r="O69">
        <f>(I69*21)/100</f>
      </c>
      <c t="s">
        <v>13</v>
      </c>
    </row>
    <row r="70" spans="1:5" ht="38.25">
      <c r="A70" s="28" t="s">
        <v>40</v>
      </c>
      <c r="E70" s="29" t="s">
        <v>995</v>
      </c>
    </row>
    <row r="71" spans="1:5" ht="38.25">
      <c r="A71" s="30" t="s">
        <v>42</v>
      </c>
      <c r="E71" s="31" t="s">
        <v>996</v>
      </c>
    </row>
    <row r="72" spans="1:5" ht="38.25">
      <c r="A72" t="s">
        <v>43</v>
      </c>
      <c r="E72" s="29" t="s">
        <v>289</v>
      </c>
    </row>
    <row r="73" spans="1:16" ht="12.75">
      <c r="A73" s="19" t="s">
        <v>35</v>
      </c>
      <c s="23" t="s">
        <v>94</v>
      </c>
      <c s="23" t="s">
        <v>328</v>
      </c>
      <c s="19" t="s">
        <v>37</v>
      </c>
      <c s="24" t="s">
        <v>329</v>
      </c>
      <c s="25" t="s">
        <v>138</v>
      </c>
      <c s="26">
        <v>2.38</v>
      </c>
      <c s="27">
        <v>0</v>
      </c>
      <c s="27">
        <f>ROUND(ROUND(H73,2)*ROUND(G73,3),2)</f>
      </c>
      <c r="O73">
        <f>(I73*21)/100</f>
      </c>
      <c t="s">
        <v>13</v>
      </c>
    </row>
    <row r="74" spans="1:5" ht="38.25">
      <c r="A74" s="28" t="s">
        <v>40</v>
      </c>
      <c r="E74" s="29" t="s">
        <v>997</v>
      </c>
    </row>
    <row r="75" spans="1:5" ht="12.75">
      <c r="A75" s="30" t="s">
        <v>42</v>
      </c>
      <c r="E75" s="31" t="s">
        <v>998</v>
      </c>
    </row>
    <row r="76" spans="1:5" ht="102">
      <c r="A76" t="s">
        <v>43</v>
      </c>
      <c r="E76" s="29" t="s">
        <v>332</v>
      </c>
    </row>
    <row r="77" spans="1:18" ht="12.75" customHeight="1">
      <c r="A77" s="5" t="s">
        <v>33</v>
      </c>
      <c s="5"/>
      <c s="35" t="s">
        <v>25</v>
      </c>
      <c s="5"/>
      <c s="21" t="s">
        <v>333</v>
      </c>
      <c s="5"/>
      <c s="5"/>
      <c s="5"/>
      <c s="36">
        <f>0+Q77</f>
      </c>
      <c r="O77">
        <f>0+R77</f>
      </c>
      <c r="Q77">
        <f>0+I78+I82+I86</f>
      </c>
      <c>
        <f>0+O78+O82+O86</f>
      </c>
    </row>
    <row r="78" spans="1:16" ht="12.75">
      <c r="A78" s="19" t="s">
        <v>35</v>
      </c>
      <c s="23" t="s">
        <v>99</v>
      </c>
      <c s="23" t="s">
        <v>335</v>
      </c>
      <c s="19" t="s">
        <v>37</v>
      </c>
      <c s="24" t="s">
        <v>336</v>
      </c>
      <c s="25" t="s">
        <v>138</v>
      </c>
      <c s="26">
        <v>11.9</v>
      </c>
      <c s="27">
        <v>0</v>
      </c>
      <c s="27">
        <f>ROUND(ROUND(H78,2)*ROUND(G78,3),2)</f>
      </c>
      <c r="O78">
        <f>(I78*21)/100</f>
      </c>
      <c t="s">
        <v>13</v>
      </c>
    </row>
    <row r="79" spans="1:5" ht="51">
      <c r="A79" s="28" t="s">
        <v>40</v>
      </c>
      <c r="E79" s="29" t="s">
        <v>999</v>
      </c>
    </row>
    <row r="80" spans="1:5" ht="12.75">
      <c r="A80" s="30" t="s">
        <v>42</v>
      </c>
      <c r="E80" s="31" t="s">
        <v>1000</v>
      </c>
    </row>
    <row r="81" spans="1:5" ht="51">
      <c r="A81" t="s">
        <v>43</v>
      </c>
      <c r="E81" s="29" t="s">
        <v>339</v>
      </c>
    </row>
    <row r="82" spans="1:16" ht="12.75">
      <c r="A82" s="19" t="s">
        <v>35</v>
      </c>
      <c s="23" t="s">
        <v>185</v>
      </c>
      <c s="23" t="s">
        <v>371</v>
      </c>
      <c s="19" t="s">
        <v>37</v>
      </c>
      <c s="24" t="s">
        <v>372</v>
      </c>
      <c s="25" t="s">
        <v>122</v>
      </c>
      <c s="26">
        <v>28.8</v>
      </c>
      <c s="27">
        <v>0</v>
      </c>
      <c s="27">
        <f>ROUND(ROUND(H82,2)*ROUND(G82,3),2)</f>
      </c>
      <c r="O82">
        <f>(I82*21)/100</f>
      </c>
      <c t="s">
        <v>13</v>
      </c>
    </row>
    <row r="83" spans="1:5" ht="25.5">
      <c r="A83" s="28" t="s">
        <v>40</v>
      </c>
      <c r="E83" s="29" t="s">
        <v>1001</v>
      </c>
    </row>
    <row r="84" spans="1:5" ht="12.75">
      <c r="A84" s="30" t="s">
        <v>42</v>
      </c>
      <c r="E84" s="31" t="s">
        <v>1002</v>
      </c>
    </row>
    <row r="85" spans="1:5" ht="51">
      <c r="A85" t="s">
        <v>43</v>
      </c>
      <c r="E85" s="29" t="s">
        <v>375</v>
      </c>
    </row>
    <row r="86" spans="1:16" ht="12.75">
      <c r="A86" s="19" t="s">
        <v>35</v>
      </c>
      <c s="23" t="s">
        <v>189</v>
      </c>
      <c s="23" t="s">
        <v>417</v>
      </c>
      <c s="19" t="s">
        <v>37</v>
      </c>
      <c s="24" t="s">
        <v>418</v>
      </c>
      <c s="25" t="s">
        <v>122</v>
      </c>
      <c s="26">
        <v>28.8</v>
      </c>
      <c s="27">
        <v>0</v>
      </c>
      <c s="27">
        <f>ROUND(ROUND(H86,2)*ROUND(G86,3),2)</f>
      </c>
      <c r="O86">
        <f>(I86*21)/100</f>
      </c>
      <c t="s">
        <v>13</v>
      </c>
    </row>
    <row r="87" spans="1:5" ht="25.5">
      <c r="A87" s="28" t="s">
        <v>40</v>
      </c>
      <c r="E87" s="29" t="s">
        <v>1003</v>
      </c>
    </row>
    <row r="88" spans="1:5" ht="12.75">
      <c r="A88" s="30" t="s">
        <v>42</v>
      </c>
      <c r="E88" s="31" t="s">
        <v>1002</v>
      </c>
    </row>
    <row r="89" spans="1:5" ht="140.25">
      <c r="A89" t="s">
        <v>43</v>
      </c>
      <c r="E89" s="29" t="s">
        <v>400</v>
      </c>
    </row>
    <row r="90" spans="1:18" ht="12.75" customHeight="1">
      <c r="A90" s="5" t="s">
        <v>33</v>
      </c>
      <c s="5"/>
      <c s="35" t="s">
        <v>65</v>
      </c>
      <c s="5"/>
      <c s="21" t="s">
        <v>455</v>
      </c>
      <c s="5"/>
      <c s="5"/>
      <c s="5"/>
      <c s="36">
        <f>0+Q90</f>
      </c>
      <c r="O90">
        <f>0+R90</f>
      </c>
      <c r="Q90">
        <f>0+I91+I95+I99</f>
      </c>
      <c>
        <f>0+O91+O95+O99</f>
      </c>
    </row>
    <row r="91" spans="1:16" ht="12.75">
      <c r="A91" s="19" t="s">
        <v>35</v>
      </c>
      <c s="23" t="s">
        <v>193</v>
      </c>
      <c s="23" t="s">
        <v>911</v>
      </c>
      <c s="19" t="s">
        <v>37</v>
      </c>
      <c s="24" t="s">
        <v>912</v>
      </c>
      <c s="25" t="s">
        <v>68</v>
      </c>
      <c s="26">
        <v>1</v>
      </c>
      <c s="27">
        <v>0</v>
      </c>
      <c s="27">
        <f>ROUND(ROUND(H91,2)*ROUND(G91,3),2)</f>
      </c>
      <c r="O91">
        <f>(I91*21)/100</f>
      </c>
      <c t="s">
        <v>13</v>
      </c>
    </row>
    <row r="92" spans="1:5" ht="12.75">
      <c r="A92" s="28" t="s">
        <v>40</v>
      </c>
      <c r="E92" s="29" t="s">
        <v>913</v>
      </c>
    </row>
    <row r="93" spans="1:5" ht="12.75">
      <c r="A93" s="30" t="s">
        <v>42</v>
      </c>
      <c r="E93" s="31" t="s">
        <v>70</v>
      </c>
    </row>
    <row r="94" spans="1:5" ht="12.75">
      <c r="A94" t="s">
        <v>43</v>
      </c>
      <c r="E94" s="29" t="s">
        <v>501</v>
      </c>
    </row>
    <row r="95" spans="1:16" ht="12.75">
      <c r="A95" s="19" t="s">
        <v>35</v>
      </c>
      <c s="23" t="s">
        <v>199</v>
      </c>
      <c s="23" t="s">
        <v>498</v>
      </c>
      <c s="19" t="s">
        <v>37</v>
      </c>
      <c s="24" t="s">
        <v>499</v>
      </c>
      <c s="25" t="s">
        <v>68</v>
      </c>
      <c s="26">
        <v>1</v>
      </c>
      <c s="27">
        <v>0</v>
      </c>
      <c s="27">
        <f>ROUND(ROUND(H95,2)*ROUND(G95,3),2)</f>
      </c>
      <c r="O95">
        <f>(I95*21)/100</f>
      </c>
      <c t="s">
        <v>13</v>
      </c>
    </row>
    <row r="96" spans="1:5" ht="12.75">
      <c r="A96" s="28" t="s">
        <v>40</v>
      </c>
      <c r="E96" s="29" t="s">
        <v>913</v>
      </c>
    </row>
    <row r="97" spans="1:5" ht="12.75">
      <c r="A97" s="30" t="s">
        <v>42</v>
      </c>
      <c r="E97" s="31" t="s">
        <v>70</v>
      </c>
    </row>
    <row r="98" spans="1:5" ht="12.75">
      <c r="A98" t="s">
        <v>43</v>
      </c>
      <c r="E98" s="29" t="s">
        <v>501</v>
      </c>
    </row>
    <row r="99" spans="1:16" ht="12.75">
      <c r="A99" s="19" t="s">
        <v>35</v>
      </c>
      <c s="23" t="s">
        <v>204</v>
      </c>
      <c s="23" t="s">
        <v>915</v>
      </c>
      <c s="19" t="s">
        <v>37</v>
      </c>
      <c s="24" t="s">
        <v>916</v>
      </c>
      <c s="25" t="s">
        <v>138</v>
      </c>
      <c s="26">
        <v>5.977</v>
      </c>
      <c s="27">
        <v>0</v>
      </c>
      <c s="27">
        <f>ROUND(ROUND(H99,2)*ROUND(G99,3),2)</f>
      </c>
      <c r="O99">
        <f>(I99*21)/100</f>
      </c>
      <c t="s">
        <v>13</v>
      </c>
    </row>
    <row r="100" spans="1:5" ht="51">
      <c r="A100" s="28" t="s">
        <v>40</v>
      </c>
      <c r="E100" s="29" t="s">
        <v>1004</v>
      </c>
    </row>
    <row r="101" spans="1:5" ht="38.25">
      <c r="A101" s="30" t="s">
        <v>42</v>
      </c>
      <c r="E101" s="31" t="s">
        <v>1005</v>
      </c>
    </row>
    <row r="102" spans="1:5" ht="369.75">
      <c r="A102" t="s">
        <v>43</v>
      </c>
      <c r="E102" s="29" t="s">
        <v>919</v>
      </c>
    </row>
    <row r="103" spans="1:18" ht="12.75" customHeight="1">
      <c r="A103" s="5" t="s">
        <v>33</v>
      </c>
      <c s="5"/>
      <c s="35" t="s">
        <v>30</v>
      </c>
      <c s="5"/>
      <c s="21" t="s">
        <v>511</v>
      </c>
      <c s="5"/>
      <c s="5"/>
      <c s="5"/>
      <c s="36">
        <f>0+Q103</f>
      </c>
      <c r="O103">
        <f>0+R103</f>
      </c>
      <c r="Q103">
        <f>0+I104+I108+I112+I116+I120</f>
      </c>
      <c>
        <f>0+O104+O108+O112+O116+O120</f>
      </c>
    </row>
    <row r="104" spans="1:16" ht="25.5">
      <c r="A104" s="19" t="s">
        <v>35</v>
      </c>
      <c s="23" t="s">
        <v>210</v>
      </c>
      <c s="23" t="s">
        <v>925</v>
      </c>
      <c s="19" t="s">
        <v>37</v>
      </c>
      <c s="24" t="s">
        <v>926</v>
      </c>
      <c s="25" t="s">
        <v>68</v>
      </c>
      <c s="26">
        <v>1</v>
      </c>
      <c s="27">
        <v>0</v>
      </c>
      <c s="27">
        <f>ROUND(ROUND(H104,2)*ROUND(G104,3),2)</f>
      </c>
      <c r="O104">
        <f>(I104*21)/100</f>
      </c>
      <c t="s">
        <v>13</v>
      </c>
    </row>
    <row r="105" spans="1:5" ht="89.25">
      <c r="A105" s="28" t="s">
        <v>40</v>
      </c>
      <c r="E105" s="29" t="s">
        <v>1006</v>
      </c>
    </row>
    <row r="106" spans="1:5" ht="12.75">
      <c r="A106" s="30" t="s">
        <v>42</v>
      </c>
      <c r="E106" s="31" t="s">
        <v>70</v>
      </c>
    </row>
    <row r="107" spans="1:5" ht="409.5">
      <c r="A107" t="s">
        <v>43</v>
      </c>
      <c r="E107" s="29" t="s">
        <v>928</v>
      </c>
    </row>
    <row r="108" spans="1:16" ht="12.75">
      <c r="A108" s="19" t="s">
        <v>35</v>
      </c>
      <c s="23" t="s">
        <v>215</v>
      </c>
      <c s="23" t="s">
        <v>601</v>
      </c>
      <c s="19" t="s">
        <v>37</v>
      </c>
      <c s="24" t="s">
        <v>602</v>
      </c>
      <c s="25" t="s">
        <v>159</v>
      </c>
      <c s="26">
        <v>3</v>
      </c>
      <c s="27">
        <v>0</v>
      </c>
      <c s="27">
        <f>ROUND(ROUND(H108,2)*ROUND(G108,3),2)</f>
      </c>
      <c r="O108">
        <f>(I108*21)/100</f>
      </c>
      <c t="s">
        <v>13</v>
      </c>
    </row>
    <row r="109" spans="1:5" ht="38.25">
      <c r="A109" s="28" t="s">
        <v>40</v>
      </c>
      <c r="E109" s="29" t="s">
        <v>1007</v>
      </c>
    </row>
    <row r="110" spans="1:5" ht="12.75">
      <c r="A110" s="30" t="s">
        <v>42</v>
      </c>
      <c r="E110" s="31" t="s">
        <v>1008</v>
      </c>
    </row>
    <row r="111" spans="1:5" ht="63.75">
      <c r="A111" t="s">
        <v>43</v>
      </c>
      <c r="E111" s="29" t="s">
        <v>605</v>
      </c>
    </row>
    <row r="112" spans="1:16" ht="12.75">
      <c r="A112" s="19" t="s">
        <v>35</v>
      </c>
      <c s="23" t="s">
        <v>220</v>
      </c>
      <c s="23" t="s">
        <v>929</v>
      </c>
      <c s="19" t="s">
        <v>37</v>
      </c>
      <c s="24" t="s">
        <v>930</v>
      </c>
      <c s="25" t="s">
        <v>159</v>
      </c>
      <c s="26">
        <v>9.53</v>
      </c>
      <c s="27">
        <v>0</v>
      </c>
      <c s="27">
        <f>ROUND(ROUND(H112,2)*ROUND(G112,3),2)</f>
      </c>
      <c r="O112">
        <f>(I112*21)/100</f>
      </c>
      <c t="s">
        <v>13</v>
      </c>
    </row>
    <row r="113" spans="1:5" ht="38.25">
      <c r="A113" s="28" t="s">
        <v>40</v>
      </c>
      <c r="E113" s="29" t="s">
        <v>1009</v>
      </c>
    </row>
    <row r="114" spans="1:5" ht="12.75">
      <c r="A114" s="30" t="s">
        <v>42</v>
      </c>
      <c r="E114" s="31" t="s">
        <v>1010</v>
      </c>
    </row>
    <row r="115" spans="1:5" ht="63.75">
      <c r="A115" t="s">
        <v>43</v>
      </c>
      <c r="E115" s="29" t="s">
        <v>605</v>
      </c>
    </row>
    <row r="116" spans="1:16" ht="12.75">
      <c r="A116" s="19" t="s">
        <v>35</v>
      </c>
      <c s="23" t="s">
        <v>225</v>
      </c>
      <c s="23" t="s">
        <v>933</v>
      </c>
      <c s="19" t="s">
        <v>37</v>
      </c>
      <c s="24" t="s">
        <v>934</v>
      </c>
      <c s="25" t="s">
        <v>138</v>
      </c>
      <c s="26">
        <v>2.25</v>
      </c>
      <c s="27">
        <v>0</v>
      </c>
      <c s="27">
        <f>ROUND(ROUND(H116,2)*ROUND(G116,3),2)</f>
      </c>
      <c r="O116">
        <f>(I116*21)/100</f>
      </c>
      <c t="s">
        <v>13</v>
      </c>
    </row>
    <row r="117" spans="1:5" ht="63.75">
      <c r="A117" s="28" t="s">
        <v>40</v>
      </c>
      <c r="E117" s="29" t="s">
        <v>1011</v>
      </c>
    </row>
    <row r="118" spans="1:5" ht="12.75">
      <c r="A118" s="30" t="s">
        <v>42</v>
      </c>
      <c r="E118" s="31" t="s">
        <v>1012</v>
      </c>
    </row>
    <row r="119" spans="1:5" ht="102">
      <c r="A119" t="s">
        <v>43</v>
      </c>
      <c r="E119" s="29" t="s">
        <v>704</v>
      </c>
    </row>
    <row r="120" spans="1:16" ht="12.75">
      <c r="A120" s="19" t="s">
        <v>35</v>
      </c>
      <c s="23" t="s">
        <v>227</v>
      </c>
      <c s="23" t="s">
        <v>937</v>
      </c>
      <c s="19" t="s">
        <v>37</v>
      </c>
      <c s="24" t="s">
        <v>938</v>
      </c>
      <c s="25" t="s">
        <v>159</v>
      </c>
      <c s="26">
        <v>8.3</v>
      </c>
      <c s="27">
        <v>0</v>
      </c>
      <c s="27">
        <f>ROUND(ROUND(H120,2)*ROUND(G120,3),2)</f>
      </c>
      <c r="O120">
        <f>(I120*21)/100</f>
      </c>
      <c t="s">
        <v>13</v>
      </c>
    </row>
    <row r="121" spans="1:5" ht="63.75">
      <c r="A121" s="28" t="s">
        <v>40</v>
      </c>
      <c r="E121" s="29" t="s">
        <v>1013</v>
      </c>
    </row>
    <row r="122" spans="1:5" ht="12.75">
      <c r="A122" s="30" t="s">
        <v>42</v>
      </c>
      <c r="E122" s="31" t="s">
        <v>1014</v>
      </c>
    </row>
    <row r="123" spans="1:5" ht="114.75">
      <c r="A123" t="s">
        <v>43</v>
      </c>
      <c r="E123"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0+O9+O22+O51+O68+O77+O98+O111+O116</f>
      </c>
      <c t="s">
        <v>12</v>
      </c>
    </row>
    <row r="3" spans="1:16" ht="15" customHeight="1">
      <c r="A3" t="s">
        <v>1</v>
      </c>
      <c s="8" t="s">
        <v>4</v>
      </c>
      <c s="9" t="s">
        <v>5</v>
      </c>
      <c s="1"/>
      <c s="10" t="s">
        <v>6</v>
      </c>
      <c s="1"/>
      <c s="4"/>
      <c s="3" t="s">
        <v>1015</v>
      </c>
      <c s="32">
        <f>0+I9+I22+I51+I68+I77+I98+I111+I116</f>
      </c>
      <c r="O3" t="s">
        <v>9</v>
      </c>
      <c t="s">
        <v>13</v>
      </c>
    </row>
    <row r="4" spans="1:16" ht="15" customHeight="1">
      <c r="A4" t="s">
        <v>7</v>
      </c>
      <c s="8" t="s">
        <v>860</v>
      </c>
      <c s="9" t="s">
        <v>861</v>
      </c>
      <c s="1"/>
      <c s="10" t="s">
        <v>862</v>
      </c>
      <c s="1"/>
      <c s="1"/>
      <c s="7"/>
      <c s="7"/>
      <c r="O4" t="s">
        <v>10</v>
      </c>
      <c t="s">
        <v>13</v>
      </c>
    </row>
    <row r="5" spans="1:16" ht="12.75" customHeight="1">
      <c r="A5" t="s">
        <v>863</v>
      </c>
      <c s="12" t="s">
        <v>8</v>
      </c>
      <c s="13" t="s">
        <v>1015</v>
      </c>
      <c s="5"/>
      <c s="14" t="s">
        <v>1016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191.974</v>
      </c>
      <c s="27">
        <v>0</v>
      </c>
      <c s="27">
        <f>ROUND(ROUND(H10,2)*ROUND(G10,3),2)</f>
      </c>
      <c r="O10">
        <f>(I10*21)/100</f>
      </c>
      <c t="s">
        <v>13</v>
      </c>
    </row>
    <row r="11" spans="1:5" ht="25.5">
      <c r="A11" s="28" t="s">
        <v>40</v>
      </c>
      <c r="E11" s="29" t="s">
        <v>866</v>
      </c>
    </row>
    <row r="12" spans="1:5" ht="12.75">
      <c r="A12" s="30" t="s">
        <v>42</v>
      </c>
      <c r="E12" s="31" t="s">
        <v>1017</v>
      </c>
    </row>
    <row r="13" spans="1:5" ht="25.5">
      <c r="A13" t="s">
        <v>43</v>
      </c>
      <c r="E13" s="29" t="s">
        <v>111</v>
      </c>
    </row>
    <row r="14" spans="1:16" ht="12.75">
      <c r="A14" s="19" t="s">
        <v>35</v>
      </c>
      <c s="23" t="s">
        <v>13</v>
      </c>
      <c s="23" t="s">
        <v>106</v>
      </c>
      <c s="19" t="s">
        <v>13</v>
      </c>
      <c s="24" t="s">
        <v>107</v>
      </c>
      <c s="25" t="s">
        <v>108</v>
      </c>
      <c s="26">
        <v>154.16</v>
      </c>
      <c s="27">
        <v>0</v>
      </c>
      <c s="27">
        <f>ROUND(ROUND(H14,2)*ROUND(G14,3),2)</f>
      </c>
      <c r="O14">
        <f>(I14*21)/100</f>
      </c>
      <c t="s">
        <v>13</v>
      </c>
    </row>
    <row r="15" spans="1:5" ht="25.5">
      <c r="A15" s="28" t="s">
        <v>40</v>
      </c>
      <c r="E15" s="29" t="s">
        <v>868</v>
      </c>
    </row>
    <row r="16" spans="1:5" ht="12.75">
      <c r="A16" s="30" t="s">
        <v>42</v>
      </c>
      <c r="E16" s="31" t="s">
        <v>1018</v>
      </c>
    </row>
    <row r="17" spans="1:5" ht="25.5">
      <c r="A17" t="s">
        <v>43</v>
      </c>
      <c r="E17" s="29" t="s">
        <v>111</v>
      </c>
    </row>
    <row r="18" spans="1:16" ht="12.75">
      <c r="A18" s="19" t="s">
        <v>35</v>
      </c>
      <c s="23" t="s">
        <v>12</v>
      </c>
      <c s="23" t="s">
        <v>106</v>
      </c>
      <c s="19" t="s">
        <v>12</v>
      </c>
      <c s="24" t="s">
        <v>107</v>
      </c>
      <c s="25" t="s">
        <v>108</v>
      </c>
      <c s="26">
        <v>139.242</v>
      </c>
      <c s="27">
        <v>0</v>
      </c>
      <c s="27">
        <f>ROUND(ROUND(H18,2)*ROUND(G18,3),2)</f>
      </c>
      <c r="O18">
        <f>(I18*21)/100</f>
      </c>
      <c t="s">
        <v>13</v>
      </c>
    </row>
    <row r="19" spans="1:5" ht="76.5">
      <c r="A19" s="28" t="s">
        <v>40</v>
      </c>
      <c r="E19" s="29" t="s">
        <v>1019</v>
      </c>
    </row>
    <row r="20" spans="1:5" ht="63.75">
      <c r="A20" s="30" t="s">
        <v>42</v>
      </c>
      <c r="E20" s="31" t="s">
        <v>1020</v>
      </c>
    </row>
    <row r="21" spans="1:5" ht="25.5">
      <c r="A21" t="s">
        <v>43</v>
      </c>
      <c r="E21" s="29" t="s">
        <v>111</v>
      </c>
    </row>
    <row r="22" spans="1:18" ht="12.75" customHeight="1">
      <c r="A22" s="5" t="s">
        <v>33</v>
      </c>
      <c s="5"/>
      <c s="35" t="s">
        <v>19</v>
      </c>
      <c s="5"/>
      <c s="21" t="s">
        <v>119</v>
      </c>
      <c s="5"/>
      <c s="5"/>
      <c s="5"/>
      <c s="36">
        <f>0+Q22</f>
      </c>
      <c r="O22">
        <f>0+R22</f>
      </c>
      <c r="Q22">
        <f>0+I23+I27+I31+I35+I39+I43+I47</f>
      </c>
      <c>
        <f>0+O23+O27+O31+O35+O39+O43+O47</f>
      </c>
    </row>
    <row r="23" spans="1:16" ht="25.5">
      <c r="A23" s="19" t="s">
        <v>35</v>
      </c>
      <c s="23" t="s">
        <v>23</v>
      </c>
      <c s="23" t="s">
        <v>136</v>
      </c>
      <c s="19" t="s">
        <v>37</v>
      </c>
      <c s="24" t="s">
        <v>137</v>
      </c>
      <c s="25" t="s">
        <v>138</v>
      </c>
      <c s="26">
        <v>61.664</v>
      </c>
      <c s="27">
        <v>0</v>
      </c>
      <c s="27">
        <f>ROUND(ROUND(H23,2)*ROUND(G23,3),2)</f>
      </c>
      <c r="O23">
        <f>(I23*21)/100</f>
      </c>
      <c t="s">
        <v>13</v>
      </c>
    </row>
    <row r="24" spans="1:5" ht="63.75">
      <c r="A24" s="28" t="s">
        <v>40</v>
      </c>
      <c r="E24" s="29" t="s">
        <v>1021</v>
      </c>
    </row>
    <row r="25" spans="1:5" ht="51">
      <c r="A25" s="30" t="s">
        <v>42</v>
      </c>
      <c r="E25" s="31" t="s">
        <v>1022</v>
      </c>
    </row>
    <row r="26" spans="1:5" ht="63.75">
      <c r="A26" t="s">
        <v>43</v>
      </c>
      <c r="E26" s="29" t="s">
        <v>141</v>
      </c>
    </row>
    <row r="27" spans="1:16" ht="12.75">
      <c r="A27" s="19" t="s">
        <v>35</v>
      </c>
      <c s="23" t="s">
        <v>25</v>
      </c>
      <c s="23" t="s">
        <v>168</v>
      </c>
      <c s="19" t="s">
        <v>37</v>
      </c>
      <c s="24" t="s">
        <v>169</v>
      </c>
      <c s="25" t="s">
        <v>138</v>
      </c>
      <c s="26">
        <v>211.045</v>
      </c>
      <c s="27">
        <v>0</v>
      </c>
      <c s="27">
        <f>ROUND(ROUND(H27,2)*ROUND(G27,3),2)</f>
      </c>
      <c r="O27">
        <f>(I27*21)/100</f>
      </c>
      <c t="s">
        <v>13</v>
      </c>
    </row>
    <row r="28" spans="1:5" ht="76.5">
      <c r="A28" s="28" t="s">
        <v>40</v>
      </c>
      <c r="E28" s="29" t="s">
        <v>1023</v>
      </c>
    </row>
    <row r="29" spans="1:5" ht="114.75">
      <c r="A29" s="30" t="s">
        <v>42</v>
      </c>
      <c r="E29" s="31" t="s">
        <v>1024</v>
      </c>
    </row>
    <row r="30" spans="1:5" ht="369.75">
      <c r="A30" t="s">
        <v>43</v>
      </c>
      <c r="E30" s="29" t="s">
        <v>172</v>
      </c>
    </row>
    <row r="31" spans="1:16" ht="12.75">
      <c r="A31" s="19" t="s">
        <v>35</v>
      </c>
      <c s="23" t="s">
        <v>27</v>
      </c>
      <c s="23" t="s">
        <v>173</v>
      </c>
      <c s="19" t="s">
        <v>37</v>
      </c>
      <c s="24" t="s">
        <v>174</v>
      </c>
      <c s="25" t="s">
        <v>138</v>
      </c>
      <c s="26">
        <v>115.058</v>
      </c>
      <c s="27">
        <v>0</v>
      </c>
      <c s="27">
        <f>ROUND(ROUND(H31,2)*ROUND(G31,3),2)</f>
      </c>
      <c r="O31">
        <f>(I31*21)/100</f>
      </c>
      <c t="s">
        <v>13</v>
      </c>
    </row>
    <row r="32" spans="1:5" ht="25.5">
      <c r="A32" s="28" t="s">
        <v>40</v>
      </c>
      <c r="E32" s="29" t="s">
        <v>876</v>
      </c>
    </row>
    <row r="33" spans="1:5" ht="12.75">
      <c r="A33" s="30" t="s">
        <v>42</v>
      </c>
      <c r="E33" s="31" t="s">
        <v>1025</v>
      </c>
    </row>
    <row r="34" spans="1:5" ht="306">
      <c r="A34" t="s">
        <v>43</v>
      </c>
      <c r="E34" s="29" t="s">
        <v>177</v>
      </c>
    </row>
    <row r="35" spans="1:16" ht="12.75">
      <c r="A35" s="19" t="s">
        <v>35</v>
      </c>
      <c s="23" t="s">
        <v>60</v>
      </c>
      <c s="23" t="s">
        <v>216</v>
      </c>
      <c s="19" t="s">
        <v>37</v>
      </c>
      <c s="24" t="s">
        <v>217</v>
      </c>
      <c s="25" t="s">
        <v>138</v>
      </c>
      <c s="26">
        <v>115.058</v>
      </c>
      <c s="27">
        <v>0</v>
      </c>
      <c s="27">
        <f>ROUND(ROUND(H35,2)*ROUND(G35,3),2)</f>
      </c>
      <c r="O35">
        <f>(I35*21)/100</f>
      </c>
      <c t="s">
        <v>13</v>
      </c>
    </row>
    <row r="36" spans="1:5" ht="38.25">
      <c r="A36" s="28" t="s">
        <v>40</v>
      </c>
      <c r="E36" s="29" t="s">
        <v>1026</v>
      </c>
    </row>
    <row r="37" spans="1:5" ht="76.5">
      <c r="A37" s="30" t="s">
        <v>42</v>
      </c>
      <c r="E37" s="31" t="s">
        <v>1027</v>
      </c>
    </row>
    <row r="38" spans="1:5" ht="267.75">
      <c r="A38" t="s">
        <v>43</v>
      </c>
      <c r="E38" s="29" t="s">
        <v>219</v>
      </c>
    </row>
    <row r="39" spans="1:16" ht="12.75">
      <c r="A39" s="19" t="s">
        <v>35</v>
      </c>
      <c s="23" t="s">
        <v>65</v>
      </c>
      <c s="23" t="s">
        <v>221</v>
      </c>
      <c s="19" t="s">
        <v>37</v>
      </c>
      <c s="24" t="s">
        <v>222</v>
      </c>
      <c s="25" t="s">
        <v>138</v>
      </c>
      <c s="26">
        <v>115.058</v>
      </c>
      <c s="27">
        <v>0</v>
      </c>
      <c s="27">
        <f>ROUND(ROUND(H39,2)*ROUND(G39,3),2)</f>
      </c>
      <c r="O39">
        <f>(I39*21)/100</f>
      </c>
      <c t="s">
        <v>13</v>
      </c>
    </row>
    <row r="40" spans="1:5" ht="25.5">
      <c r="A40" s="28" t="s">
        <v>40</v>
      </c>
      <c r="E40" s="29" t="s">
        <v>880</v>
      </c>
    </row>
    <row r="41" spans="1:5" ht="12.75">
      <c r="A41" s="30" t="s">
        <v>42</v>
      </c>
      <c r="E41" s="31" t="s">
        <v>1028</v>
      </c>
    </row>
    <row r="42" spans="1:5" ht="191.25">
      <c r="A42" t="s">
        <v>43</v>
      </c>
      <c r="E42" s="29" t="s">
        <v>224</v>
      </c>
    </row>
    <row r="43" spans="1:16" ht="12.75">
      <c r="A43" s="19" t="s">
        <v>35</v>
      </c>
      <c s="23" t="s">
        <v>30</v>
      </c>
      <c s="23" t="s">
        <v>882</v>
      </c>
      <c s="19" t="s">
        <v>262</v>
      </c>
      <c s="24" t="s">
        <v>883</v>
      </c>
      <c s="25" t="s">
        <v>122</v>
      </c>
      <c s="26">
        <v>3</v>
      </c>
      <c s="27">
        <v>0</v>
      </c>
      <c s="27">
        <f>ROUND(ROUND(H43,2)*ROUND(G43,3),2)</f>
      </c>
      <c r="O43">
        <f>(I43*21)/100</f>
      </c>
      <c t="s">
        <v>13</v>
      </c>
    </row>
    <row r="44" spans="1:5" ht="51">
      <c r="A44" s="28" t="s">
        <v>40</v>
      </c>
      <c r="E44" s="29" t="s">
        <v>1029</v>
      </c>
    </row>
    <row r="45" spans="1:5" ht="12.75">
      <c r="A45" s="30" t="s">
        <v>42</v>
      </c>
      <c r="E45" s="31" t="s">
        <v>562</v>
      </c>
    </row>
    <row r="46" spans="1:5" ht="38.25">
      <c r="A46" t="s">
        <v>43</v>
      </c>
      <c r="E46" s="29" t="s">
        <v>886</v>
      </c>
    </row>
    <row r="47" spans="1:16" ht="12.75">
      <c r="A47" s="19" t="s">
        <v>35</v>
      </c>
      <c s="23" t="s">
        <v>32</v>
      </c>
      <c s="23" t="s">
        <v>268</v>
      </c>
      <c s="19" t="s">
        <v>37</v>
      </c>
      <c s="24" t="s">
        <v>269</v>
      </c>
      <c s="25" t="s">
        <v>122</v>
      </c>
      <c s="26">
        <v>2.9</v>
      </c>
      <c s="27">
        <v>0</v>
      </c>
      <c s="27">
        <f>ROUND(ROUND(H47,2)*ROUND(G47,3),2)</f>
      </c>
      <c r="O47">
        <f>(I47*21)/100</f>
      </c>
      <c t="s">
        <v>13</v>
      </c>
    </row>
    <row r="48" spans="1:5" ht="25.5">
      <c r="A48" s="28" t="s">
        <v>40</v>
      </c>
      <c r="E48" s="29" t="s">
        <v>887</v>
      </c>
    </row>
    <row r="49" spans="1:5" ht="12.75">
      <c r="A49" s="30" t="s">
        <v>42</v>
      </c>
      <c r="E49" s="31" t="s">
        <v>1030</v>
      </c>
    </row>
    <row r="50" spans="1:5" ht="25.5">
      <c r="A50" t="s">
        <v>43</v>
      </c>
      <c r="E50" s="29" t="s">
        <v>272</v>
      </c>
    </row>
    <row r="51" spans="1:18" ht="12.75" customHeight="1">
      <c r="A51" s="5" t="s">
        <v>33</v>
      </c>
      <c s="5"/>
      <c s="35" t="s">
        <v>13</v>
      </c>
      <c s="5"/>
      <c s="21" t="s">
        <v>277</v>
      </c>
      <c s="5"/>
      <c s="5"/>
      <c s="5"/>
      <c s="36">
        <f>0+Q51</f>
      </c>
      <c r="O51">
        <f>0+R51</f>
      </c>
      <c r="Q51">
        <f>0+I52+I56+I60+I64</f>
      </c>
      <c>
        <f>0+O52+O56+O60+O64</f>
      </c>
    </row>
    <row r="52" spans="1:16" ht="12.75">
      <c r="A52" s="19" t="s">
        <v>35</v>
      </c>
      <c s="23" t="s">
        <v>77</v>
      </c>
      <c s="23" t="s">
        <v>291</v>
      </c>
      <c s="19" t="s">
        <v>37</v>
      </c>
      <c s="24" t="s">
        <v>292</v>
      </c>
      <c s="25" t="s">
        <v>122</v>
      </c>
      <c s="26">
        <v>46.145</v>
      </c>
      <c s="27">
        <v>0</v>
      </c>
      <c s="27">
        <f>ROUND(ROUND(H52,2)*ROUND(G52,3),2)</f>
      </c>
      <c r="O52">
        <f>(I52*21)/100</f>
      </c>
      <c t="s">
        <v>13</v>
      </c>
    </row>
    <row r="53" spans="1:5" ht="25.5">
      <c r="A53" s="28" t="s">
        <v>40</v>
      </c>
      <c r="E53" s="29" t="s">
        <v>1031</v>
      </c>
    </row>
    <row r="54" spans="1:5" ht="12.75">
      <c r="A54" s="30" t="s">
        <v>42</v>
      </c>
      <c r="E54" s="31" t="s">
        <v>1032</v>
      </c>
    </row>
    <row r="55" spans="1:5" ht="114.75">
      <c r="A55" t="s">
        <v>43</v>
      </c>
      <c r="E55" s="29" t="s">
        <v>302</v>
      </c>
    </row>
    <row r="56" spans="1:16" ht="12.75">
      <c r="A56" s="19" t="s">
        <v>35</v>
      </c>
      <c s="23" t="s">
        <v>82</v>
      </c>
      <c s="23" t="s">
        <v>304</v>
      </c>
      <c s="19" t="s">
        <v>37</v>
      </c>
      <c s="24" t="s">
        <v>305</v>
      </c>
      <c s="25" t="s">
        <v>138</v>
      </c>
      <c s="26">
        <v>13.893</v>
      </c>
      <c s="27">
        <v>0</v>
      </c>
      <c s="27">
        <f>ROUND(ROUND(H56,2)*ROUND(G56,3),2)</f>
      </c>
      <c r="O56">
        <f>(I56*21)/100</f>
      </c>
      <c t="s">
        <v>13</v>
      </c>
    </row>
    <row r="57" spans="1:5" ht="25.5">
      <c r="A57" s="28" t="s">
        <v>40</v>
      </c>
      <c r="E57" s="29" t="s">
        <v>1033</v>
      </c>
    </row>
    <row r="58" spans="1:5" ht="12.75">
      <c r="A58" s="30" t="s">
        <v>42</v>
      </c>
      <c r="E58" s="31" t="s">
        <v>1034</v>
      </c>
    </row>
    <row r="59" spans="1:5" ht="38.25">
      <c r="A59" t="s">
        <v>43</v>
      </c>
      <c r="E59" s="29" t="s">
        <v>289</v>
      </c>
    </row>
    <row r="60" spans="1:16" ht="12.75">
      <c r="A60" s="19" t="s">
        <v>35</v>
      </c>
      <c s="23" t="s">
        <v>86</v>
      </c>
      <c s="23" t="s">
        <v>889</v>
      </c>
      <c s="19" t="s">
        <v>37</v>
      </c>
      <c s="24" t="s">
        <v>890</v>
      </c>
      <c s="25" t="s">
        <v>138</v>
      </c>
      <c s="26">
        <v>1.309</v>
      </c>
      <c s="27">
        <v>0</v>
      </c>
      <c s="27">
        <f>ROUND(ROUND(H60,2)*ROUND(G60,3),2)</f>
      </c>
      <c r="O60">
        <f>(I60*21)/100</f>
      </c>
      <c t="s">
        <v>13</v>
      </c>
    </row>
    <row r="61" spans="1:5" ht="38.25">
      <c r="A61" s="28" t="s">
        <v>40</v>
      </c>
      <c r="E61" s="29" t="s">
        <v>1035</v>
      </c>
    </row>
    <row r="62" spans="1:5" ht="12.75">
      <c r="A62" s="30" t="s">
        <v>42</v>
      </c>
      <c r="E62" s="31" t="s">
        <v>1036</v>
      </c>
    </row>
    <row r="63" spans="1:5" ht="369.75">
      <c r="A63" t="s">
        <v>43</v>
      </c>
      <c r="E63" s="29" t="s">
        <v>893</v>
      </c>
    </row>
    <row r="64" spans="1:16" ht="12.75">
      <c r="A64" s="19" t="s">
        <v>35</v>
      </c>
      <c s="23" t="s">
        <v>88</v>
      </c>
      <c s="23" t="s">
        <v>1037</v>
      </c>
      <c s="19" t="s">
        <v>37</v>
      </c>
      <c s="24" t="s">
        <v>1038</v>
      </c>
      <c s="25" t="s">
        <v>138</v>
      </c>
      <c s="26">
        <v>12.63</v>
      </c>
      <c s="27">
        <v>0</v>
      </c>
      <c s="27">
        <f>ROUND(ROUND(H64,2)*ROUND(G64,3),2)</f>
      </c>
      <c r="O64">
        <f>(I64*21)/100</f>
      </c>
      <c t="s">
        <v>13</v>
      </c>
    </row>
    <row r="65" spans="1:5" ht="38.25">
      <c r="A65" s="28" t="s">
        <v>40</v>
      </c>
      <c r="E65" s="29" t="s">
        <v>1039</v>
      </c>
    </row>
    <row r="66" spans="1:5" ht="12.75">
      <c r="A66" s="30" t="s">
        <v>42</v>
      </c>
      <c r="E66" s="31" t="s">
        <v>1040</v>
      </c>
    </row>
    <row r="67" spans="1:5" ht="369.75">
      <c r="A67" t="s">
        <v>43</v>
      </c>
      <c r="E67" s="29" t="s">
        <v>893</v>
      </c>
    </row>
    <row r="68" spans="1:18" ht="12.75" customHeight="1">
      <c r="A68" s="5" t="s">
        <v>33</v>
      </c>
      <c s="5"/>
      <c s="35" t="s">
        <v>12</v>
      </c>
      <c s="5"/>
      <c s="21" t="s">
        <v>308</v>
      </c>
      <c s="5"/>
      <c s="5"/>
      <c s="5"/>
      <c s="36">
        <f>0+Q68</f>
      </c>
      <c r="O68">
        <f>0+R68</f>
      </c>
      <c r="Q68">
        <f>0+I69+I73</f>
      </c>
      <c>
        <f>0+O69+O73</f>
      </c>
    </row>
    <row r="69" spans="1:16" ht="12.75">
      <c r="A69" s="19" t="s">
        <v>35</v>
      </c>
      <c s="23" t="s">
        <v>90</v>
      </c>
      <c s="23" t="s">
        <v>1041</v>
      </c>
      <c s="19" t="s">
        <v>37</v>
      </c>
      <c s="24" t="s">
        <v>1042</v>
      </c>
      <c s="25" t="s">
        <v>138</v>
      </c>
      <c s="26">
        <v>2.947</v>
      </c>
      <c s="27">
        <v>0</v>
      </c>
      <c s="27">
        <f>ROUND(ROUND(H69,2)*ROUND(G69,3),2)</f>
      </c>
      <c r="O69">
        <f>(I69*21)/100</f>
      </c>
      <c t="s">
        <v>13</v>
      </c>
    </row>
    <row r="70" spans="1:5" ht="38.25">
      <c r="A70" s="28" t="s">
        <v>40</v>
      </c>
      <c r="E70" s="29" t="s">
        <v>1043</v>
      </c>
    </row>
    <row r="71" spans="1:5" ht="12.75">
      <c r="A71" s="30" t="s">
        <v>42</v>
      </c>
      <c r="E71" s="31" t="s">
        <v>1044</v>
      </c>
    </row>
    <row r="72" spans="1:5" ht="382.5">
      <c r="A72" t="s">
        <v>43</v>
      </c>
      <c r="E72" s="29" t="s">
        <v>1045</v>
      </c>
    </row>
    <row r="73" spans="1:16" ht="12.75">
      <c r="A73" s="19" t="s">
        <v>35</v>
      </c>
      <c s="23" t="s">
        <v>94</v>
      </c>
      <c s="23" t="s">
        <v>1046</v>
      </c>
      <c s="19" t="s">
        <v>37</v>
      </c>
      <c s="24" t="s">
        <v>1047</v>
      </c>
      <c s="25" t="s">
        <v>138</v>
      </c>
      <c s="26">
        <v>7.999</v>
      </c>
      <c s="27">
        <v>0</v>
      </c>
      <c s="27">
        <f>ROUND(ROUND(H73,2)*ROUND(G73,3),2)</f>
      </c>
      <c r="O73">
        <f>(I73*21)/100</f>
      </c>
      <c t="s">
        <v>13</v>
      </c>
    </row>
    <row r="74" spans="1:5" ht="38.25">
      <c r="A74" s="28" t="s">
        <v>40</v>
      </c>
      <c r="E74" s="29" t="s">
        <v>1048</v>
      </c>
    </row>
    <row r="75" spans="1:5" ht="12.75">
      <c r="A75" s="30" t="s">
        <v>42</v>
      </c>
      <c r="E75" s="31" t="s">
        <v>1049</v>
      </c>
    </row>
    <row r="76" spans="1:5" ht="369.75">
      <c r="A76" t="s">
        <v>43</v>
      </c>
      <c r="E76" s="29" t="s">
        <v>321</v>
      </c>
    </row>
    <row r="77" spans="1:18" ht="12.75" customHeight="1">
      <c r="A77" s="5" t="s">
        <v>33</v>
      </c>
      <c s="5"/>
      <c s="35" t="s">
        <v>23</v>
      </c>
      <c s="5"/>
      <c s="21" t="s">
        <v>315</v>
      </c>
      <c s="5"/>
      <c s="5"/>
      <c s="5"/>
      <c s="36">
        <f>0+Q77</f>
      </c>
      <c r="O77">
        <f>0+R77</f>
      </c>
      <c r="Q77">
        <f>0+I78+I82+I86+I90+I94</f>
      </c>
      <c>
        <f>0+O78+O82+O86+O90+O94</f>
      </c>
    </row>
    <row r="78" spans="1:16" ht="12.75">
      <c r="A78" s="19" t="s">
        <v>35</v>
      </c>
      <c s="23" t="s">
        <v>99</v>
      </c>
      <c s="23" t="s">
        <v>894</v>
      </c>
      <c s="19" t="s">
        <v>37</v>
      </c>
      <c s="24" t="s">
        <v>895</v>
      </c>
      <c s="25" t="s">
        <v>138</v>
      </c>
      <c s="26">
        <v>3.397</v>
      </c>
      <c s="27">
        <v>0</v>
      </c>
      <c s="27">
        <f>ROUND(ROUND(H78,2)*ROUND(G78,3),2)</f>
      </c>
      <c r="O78">
        <f>(I78*21)/100</f>
      </c>
      <c t="s">
        <v>13</v>
      </c>
    </row>
    <row r="79" spans="1:5" ht="38.25">
      <c r="A79" s="28" t="s">
        <v>40</v>
      </c>
      <c r="E79" s="29" t="s">
        <v>1050</v>
      </c>
    </row>
    <row r="80" spans="1:5" ht="38.25">
      <c r="A80" s="30" t="s">
        <v>42</v>
      </c>
      <c r="E80" s="31" t="s">
        <v>1051</v>
      </c>
    </row>
    <row r="81" spans="1:5" ht="369.75">
      <c r="A81" t="s">
        <v>43</v>
      </c>
      <c r="E81" s="29" t="s">
        <v>321</v>
      </c>
    </row>
    <row r="82" spans="1:16" ht="12.75">
      <c r="A82" s="19" t="s">
        <v>35</v>
      </c>
      <c s="23" t="s">
        <v>185</v>
      </c>
      <c s="23" t="s">
        <v>317</v>
      </c>
      <c s="19" t="s">
        <v>37</v>
      </c>
      <c s="24" t="s">
        <v>318</v>
      </c>
      <c s="25" t="s">
        <v>138</v>
      </c>
      <c s="26">
        <v>4.3</v>
      </c>
      <c s="27">
        <v>0</v>
      </c>
      <c s="27">
        <f>ROUND(ROUND(H82,2)*ROUND(G82,3),2)</f>
      </c>
      <c r="O82">
        <f>(I82*21)/100</f>
      </c>
      <c t="s">
        <v>13</v>
      </c>
    </row>
    <row r="83" spans="1:5" ht="51">
      <c r="A83" s="28" t="s">
        <v>40</v>
      </c>
      <c r="E83" s="29" t="s">
        <v>1052</v>
      </c>
    </row>
    <row r="84" spans="1:5" ht="12.75">
      <c r="A84" s="30" t="s">
        <v>42</v>
      </c>
      <c r="E84" s="31" t="s">
        <v>1053</v>
      </c>
    </row>
    <row r="85" spans="1:5" ht="369.75">
      <c r="A85" t="s">
        <v>43</v>
      </c>
      <c r="E85" s="29" t="s">
        <v>321</v>
      </c>
    </row>
    <row r="86" spans="1:16" ht="12.75">
      <c r="A86" s="19" t="s">
        <v>35</v>
      </c>
      <c s="23" t="s">
        <v>189</v>
      </c>
      <c s="23" t="s">
        <v>900</v>
      </c>
      <c s="19" t="s">
        <v>37</v>
      </c>
      <c s="24" t="s">
        <v>901</v>
      </c>
      <c s="25" t="s">
        <v>138</v>
      </c>
      <c s="26">
        <v>8.589</v>
      </c>
      <c s="27">
        <v>0</v>
      </c>
      <c s="27">
        <f>ROUND(ROUND(H86,2)*ROUND(G86,3),2)</f>
      </c>
      <c r="O86">
        <f>(I86*21)/100</f>
      </c>
      <c t="s">
        <v>13</v>
      </c>
    </row>
    <row r="87" spans="1:5" ht="38.25">
      <c r="A87" s="28" t="s">
        <v>40</v>
      </c>
      <c r="E87" s="29" t="s">
        <v>1054</v>
      </c>
    </row>
    <row r="88" spans="1:5" ht="51">
      <c r="A88" s="30" t="s">
        <v>42</v>
      </c>
      <c r="E88" s="31" t="s">
        <v>1055</v>
      </c>
    </row>
    <row r="89" spans="1:5" ht="369.75">
      <c r="A89" t="s">
        <v>43</v>
      </c>
      <c r="E89" s="29" t="s">
        <v>904</v>
      </c>
    </row>
    <row r="90" spans="1:16" ht="12.75">
      <c r="A90" s="19" t="s">
        <v>35</v>
      </c>
      <c s="23" t="s">
        <v>193</v>
      </c>
      <c s="23" t="s">
        <v>323</v>
      </c>
      <c s="19" t="s">
        <v>37</v>
      </c>
      <c s="24" t="s">
        <v>324</v>
      </c>
      <c s="25" t="s">
        <v>138</v>
      </c>
      <c s="26">
        <v>5.054</v>
      </c>
      <c s="27">
        <v>0</v>
      </c>
      <c s="27">
        <f>ROUND(ROUND(H90,2)*ROUND(G90,3),2)</f>
      </c>
      <c r="O90">
        <f>(I90*21)/100</f>
      </c>
      <c t="s">
        <v>13</v>
      </c>
    </row>
    <row r="91" spans="1:5" ht="38.25">
      <c r="A91" s="28" t="s">
        <v>40</v>
      </c>
      <c r="E91" s="29" t="s">
        <v>1056</v>
      </c>
    </row>
    <row r="92" spans="1:5" ht="51">
      <c r="A92" s="30" t="s">
        <v>42</v>
      </c>
      <c r="E92" s="31" t="s">
        <v>1057</v>
      </c>
    </row>
    <row r="93" spans="1:5" ht="38.25">
      <c r="A93" t="s">
        <v>43</v>
      </c>
      <c r="E93" s="29" t="s">
        <v>289</v>
      </c>
    </row>
    <row r="94" spans="1:16" ht="12.75">
      <c r="A94" s="19" t="s">
        <v>35</v>
      </c>
      <c s="23" t="s">
        <v>199</v>
      </c>
      <c s="23" t="s">
        <v>328</v>
      </c>
      <c s="19" t="s">
        <v>37</v>
      </c>
      <c s="24" t="s">
        <v>329</v>
      </c>
      <c s="25" t="s">
        <v>138</v>
      </c>
      <c s="26">
        <v>4.3</v>
      </c>
      <c s="27">
        <v>0</v>
      </c>
      <c s="27">
        <f>ROUND(ROUND(H94,2)*ROUND(G94,3),2)</f>
      </c>
      <c r="O94">
        <f>(I94*21)/100</f>
      </c>
      <c t="s">
        <v>13</v>
      </c>
    </row>
    <row r="95" spans="1:5" ht="38.25">
      <c r="A95" s="28" t="s">
        <v>40</v>
      </c>
      <c r="E95" s="29" t="s">
        <v>1058</v>
      </c>
    </row>
    <row r="96" spans="1:5" ht="12.75">
      <c r="A96" s="30" t="s">
        <v>42</v>
      </c>
      <c r="E96" s="31" t="s">
        <v>1053</v>
      </c>
    </row>
    <row r="97" spans="1:5" ht="102">
      <c r="A97" t="s">
        <v>43</v>
      </c>
      <c r="E97" s="29" t="s">
        <v>332</v>
      </c>
    </row>
    <row r="98" spans="1:18" ht="12.75" customHeight="1">
      <c r="A98" s="5" t="s">
        <v>33</v>
      </c>
      <c s="5"/>
      <c s="35" t="s">
        <v>25</v>
      </c>
      <c s="5"/>
      <c s="21" t="s">
        <v>333</v>
      </c>
      <c s="5"/>
      <c s="5"/>
      <c s="5"/>
      <c s="36">
        <f>0+Q98</f>
      </c>
      <c r="O98">
        <f>0+R98</f>
      </c>
      <c r="Q98">
        <f>0+I99+I103+I107</f>
      </c>
      <c>
        <f>0+O99+O103+O107</f>
      </c>
    </row>
    <row r="99" spans="1:16" ht="12.75">
      <c r="A99" s="19" t="s">
        <v>35</v>
      </c>
      <c s="23" t="s">
        <v>204</v>
      </c>
      <c s="23" t="s">
        <v>335</v>
      </c>
      <c s="19" t="s">
        <v>37</v>
      </c>
      <c s="24" t="s">
        <v>336</v>
      </c>
      <c s="25" t="s">
        <v>138</v>
      </c>
      <c s="26">
        <v>52.326</v>
      </c>
      <c s="27">
        <v>0</v>
      </c>
      <c s="27">
        <f>ROUND(ROUND(H99,2)*ROUND(G99,3),2)</f>
      </c>
      <c r="O99">
        <f>(I99*21)/100</f>
      </c>
      <c t="s">
        <v>13</v>
      </c>
    </row>
    <row r="100" spans="1:5" ht="38.25">
      <c r="A100" s="28" t="s">
        <v>40</v>
      </c>
      <c r="E100" s="29" t="s">
        <v>1059</v>
      </c>
    </row>
    <row r="101" spans="1:5" ht="38.25">
      <c r="A101" s="30" t="s">
        <v>42</v>
      </c>
      <c r="E101" s="31" t="s">
        <v>1060</v>
      </c>
    </row>
    <row r="102" spans="1:5" ht="51">
      <c r="A102" t="s">
        <v>43</v>
      </c>
      <c r="E102" s="29" t="s">
        <v>339</v>
      </c>
    </row>
    <row r="103" spans="1:16" ht="12.75">
      <c r="A103" s="19" t="s">
        <v>35</v>
      </c>
      <c s="23" t="s">
        <v>210</v>
      </c>
      <c s="23" t="s">
        <v>371</v>
      </c>
      <c s="19" t="s">
        <v>37</v>
      </c>
      <c s="24" t="s">
        <v>372</v>
      </c>
      <c s="25" t="s">
        <v>122</v>
      </c>
      <c s="26">
        <v>90</v>
      </c>
      <c s="27">
        <v>0</v>
      </c>
      <c s="27">
        <f>ROUND(ROUND(H103,2)*ROUND(G103,3),2)</f>
      </c>
      <c r="O103">
        <f>(I103*21)/100</f>
      </c>
      <c t="s">
        <v>13</v>
      </c>
    </row>
    <row r="104" spans="1:5" ht="25.5">
      <c r="A104" s="28" t="s">
        <v>40</v>
      </c>
      <c r="E104" s="29" t="s">
        <v>1061</v>
      </c>
    </row>
    <row r="105" spans="1:5" ht="12.75">
      <c r="A105" s="30" t="s">
        <v>42</v>
      </c>
      <c r="E105" s="31" t="s">
        <v>1062</v>
      </c>
    </row>
    <row r="106" spans="1:5" ht="51">
      <c r="A106" t="s">
        <v>43</v>
      </c>
      <c r="E106" s="29" t="s">
        <v>375</v>
      </c>
    </row>
    <row r="107" spans="1:16" ht="12.75">
      <c r="A107" s="19" t="s">
        <v>35</v>
      </c>
      <c s="23" t="s">
        <v>215</v>
      </c>
      <c s="23" t="s">
        <v>417</v>
      </c>
      <c s="19" t="s">
        <v>37</v>
      </c>
      <c s="24" t="s">
        <v>418</v>
      </c>
      <c s="25" t="s">
        <v>122</v>
      </c>
      <c s="26">
        <v>90</v>
      </c>
      <c s="27">
        <v>0</v>
      </c>
      <c s="27">
        <f>ROUND(ROUND(H107,2)*ROUND(G107,3),2)</f>
      </c>
      <c r="O107">
        <f>(I107*21)/100</f>
      </c>
      <c t="s">
        <v>13</v>
      </c>
    </row>
    <row r="108" spans="1:5" ht="25.5">
      <c r="A108" s="28" t="s">
        <v>40</v>
      </c>
      <c r="E108" s="29" t="s">
        <v>1063</v>
      </c>
    </row>
    <row r="109" spans="1:5" ht="12.75">
      <c r="A109" s="30" t="s">
        <v>42</v>
      </c>
      <c r="E109" s="31" t="s">
        <v>1062</v>
      </c>
    </row>
    <row r="110" spans="1:5" ht="140.25">
      <c r="A110" t="s">
        <v>43</v>
      </c>
      <c r="E110" s="29" t="s">
        <v>400</v>
      </c>
    </row>
    <row r="111" spans="1:18" ht="12.75" customHeight="1">
      <c r="A111" s="5" t="s">
        <v>33</v>
      </c>
      <c s="5"/>
      <c s="35" t="s">
        <v>65</v>
      </c>
      <c s="5"/>
      <c s="21" t="s">
        <v>455</v>
      </c>
      <c s="5"/>
      <c s="5"/>
      <c s="5"/>
      <c s="36">
        <f>0+Q111</f>
      </c>
      <c r="O111">
        <f>0+R111</f>
      </c>
      <c r="Q111">
        <f>0+I112</f>
      </c>
      <c>
        <f>0+O112</f>
      </c>
    </row>
    <row r="112" spans="1:16" ht="12.75">
      <c r="A112" s="19" t="s">
        <v>35</v>
      </c>
      <c s="23" t="s">
        <v>220</v>
      </c>
      <c s="23" t="s">
        <v>915</v>
      </c>
      <c s="19" t="s">
        <v>37</v>
      </c>
      <c s="24" t="s">
        <v>916</v>
      </c>
      <c s="25" t="s">
        <v>138</v>
      </c>
      <c s="26">
        <v>18.972</v>
      </c>
      <c s="27">
        <v>0</v>
      </c>
      <c s="27">
        <f>ROUND(ROUND(H112,2)*ROUND(G112,3),2)</f>
      </c>
      <c r="O112">
        <f>(I112*21)/100</f>
      </c>
      <c t="s">
        <v>13</v>
      </c>
    </row>
    <row r="113" spans="1:5" ht="51">
      <c r="A113" s="28" t="s">
        <v>40</v>
      </c>
      <c r="E113" s="29" t="s">
        <v>1064</v>
      </c>
    </row>
    <row r="114" spans="1:5" ht="51">
      <c r="A114" s="30" t="s">
        <v>42</v>
      </c>
      <c r="E114" s="31" t="s">
        <v>1065</v>
      </c>
    </row>
    <row r="115" spans="1:5" ht="369.75">
      <c r="A115" t="s">
        <v>43</v>
      </c>
      <c r="E115" s="29" t="s">
        <v>919</v>
      </c>
    </row>
    <row r="116" spans="1:18" ht="12.75" customHeight="1">
      <c r="A116" s="5" t="s">
        <v>33</v>
      </c>
      <c s="5"/>
      <c s="35" t="s">
        <v>30</v>
      </c>
      <c s="5"/>
      <c s="21" t="s">
        <v>511</v>
      </c>
      <c s="5"/>
      <c s="5"/>
      <c s="5"/>
      <c s="36">
        <f>0+Q116</f>
      </c>
      <c r="O116">
        <f>0+R116</f>
      </c>
      <c r="Q116">
        <f>0+I117+I121+I125+I129+I133+I137+I141+I145+I149+I153</f>
      </c>
      <c>
        <f>0+O117+O121+O125+O129+O133+O137+O141+O145+O149+O153</f>
      </c>
    </row>
    <row r="117" spans="1:16" ht="12.75">
      <c r="A117" s="19" t="s">
        <v>35</v>
      </c>
      <c s="23" t="s">
        <v>225</v>
      </c>
      <c s="23" t="s">
        <v>1066</v>
      </c>
      <c s="19" t="s">
        <v>37</v>
      </c>
      <c s="24" t="s">
        <v>1067</v>
      </c>
      <c s="25" t="s">
        <v>159</v>
      </c>
      <c s="26">
        <v>14</v>
      </c>
      <c s="27">
        <v>0</v>
      </c>
      <c s="27">
        <f>ROUND(ROUND(H117,2)*ROUND(G117,3),2)</f>
      </c>
      <c r="O117">
        <f>(I117*21)/100</f>
      </c>
      <c t="s">
        <v>13</v>
      </c>
    </row>
    <row r="118" spans="1:5" ht="38.25">
      <c r="A118" s="28" t="s">
        <v>40</v>
      </c>
      <c r="E118" s="29" t="s">
        <v>1068</v>
      </c>
    </row>
    <row r="119" spans="1:5" ht="12.75">
      <c r="A119" s="30" t="s">
        <v>42</v>
      </c>
      <c r="E119" s="31" t="s">
        <v>1069</v>
      </c>
    </row>
    <row r="120" spans="1:5" ht="38.25">
      <c r="A120" t="s">
        <v>43</v>
      </c>
      <c r="E120" s="29" t="s">
        <v>523</v>
      </c>
    </row>
    <row r="121" spans="1:16" ht="12.75">
      <c r="A121" s="19" t="s">
        <v>35</v>
      </c>
      <c s="23" t="s">
        <v>227</v>
      </c>
      <c s="23" t="s">
        <v>1070</v>
      </c>
      <c s="19" t="s">
        <v>37</v>
      </c>
      <c s="24" t="s">
        <v>1071</v>
      </c>
      <c s="25" t="s">
        <v>159</v>
      </c>
      <c s="26">
        <v>10</v>
      </c>
      <c s="27">
        <v>0</v>
      </c>
      <c s="27">
        <f>ROUND(ROUND(H121,2)*ROUND(G121,3),2)</f>
      </c>
      <c r="O121">
        <f>(I121*21)/100</f>
      </c>
      <c t="s">
        <v>13</v>
      </c>
    </row>
    <row r="122" spans="1:5" ht="38.25">
      <c r="A122" s="28" t="s">
        <v>40</v>
      </c>
      <c r="E122" s="29" t="s">
        <v>1072</v>
      </c>
    </row>
    <row r="123" spans="1:5" ht="12.75">
      <c r="A123" s="30" t="s">
        <v>42</v>
      </c>
      <c r="E123" s="31" t="s">
        <v>1073</v>
      </c>
    </row>
    <row r="124" spans="1:5" ht="114.75">
      <c r="A124" t="s">
        <v>43</v>
      </c>
      <c r="E124" s="29" t="s">
        <v>1074</v>
      </c>
    </row>
    <row r="125" spans="1:16" ht="25.5">
      <c r="A125" s="19" t="s">
        <v>35</v>
      </c>
      <c s="23" t="s">
        <v>233</v>
      </c>
      <c s="23" t="s">
        <v>925</v>
      </c>
      <c s="19" t="s">
        <v>37</v>
      </c>
      <c s="24" t="s">
        <v>926</v>
      </c>
      <c s="25" t="s">
        <v>68</v>
      </c>
      <c s="26">
        <v>1</v>
      </c>
      <c s="27">
        <v>0</v>
      </c>
      <c s="27">
        <f>ROUND(ROUND(H125,2)*ROUND(G125,3),2)</f>
      </c>
      <c r="O125">
        <f>(I125*21)/100</f>
      </c>
      <c t="s">
        <v>13</v>
      </c>
    </row>
    <row r="126" spans="1:5" ht="89.25">
      <c r="A126" s="28" t="s">
        <v>40</v>
      </c>
      <c r="E126" s="29" t="s">
        <v>1075</v>
      </c>
    </row>
    <row r="127" spans="1:5" ht="12.75">
      <c r="A127" s="30" t="s">
        <v>42</v>
      </c>
      <c r="E127" s="31" t="s">
        <v>70</v>
      </c>
    </row>
    <row r="128" spans="1:5" ht="409.5">
      <c r="A128" t="s">
        <v>43</v>
      </c>
      <c r="E128" s="29" t="s">
        <v>928</v>
      </c>
    </row>
    <row r="129" spans="1:16" ht="12.75">
      <c r="A129" s="19" t="s">
        <v>35</v>
      </c>
      <c s="23" t="s">
        <v>239</v>
      </c>
      <c s="23" t="s">
        <v>601</v>
      </c>
      <c s="19" t="s">
        <v>37</v>
      </c>
      <c s="24" t="s">
        <v>602</v>
      </c>
      <c s="25" t="s">
        <v>159</v>
      </c>
      <c s="26">
        <v>12.4</v>
      </c>
      <c s="27">
        <v>0</v>
      </c>
      <c s="27">
        <f>ROUND(ROUND(H129,2)*ROUND(G129,3),2)</f>
      </c>
      <c r="O129">
        <f>(I129*21)/100</f>
      </c>
      <c t="s">
        <v>13</v>
      </c>
    </row>
    <row r="130" spans="1:5" ht="38.25">
      <c r="A130" s="28" t="s">
        <v>40</v>
      </c>
      <c r="E130" s="29" t="s">
        <v>1076</v>
      </c>
    </row>
    <row r="131" spans="1:5" ht="12.75">
      <c r="A131" s="30" t="s">
        <v>42</v>
      </c>
      <c r="E131" s="31" t="s">
        <v>1077</v>
      </c>
    </row>
    <row r="132" spans="1:5" ht="63.75">
      <c r="A132" t="s">
        <v>43</v>
      </c>
      <c r="E132" s="29" t="s">
        <v>605</v>
      </c>
    </row>
    <row r="133" spans="1:16" ht="12.75">
      <c r="A133" s="19" t="s">
        <v>35</v>
      </c>
      <c s="23" t="s">
        <v>245</v>
      </c>
      <c s="23" t="s">
        <v>929</v>
      </c>
      <c s="19" t="s">
        <v>37</v>
      </c>
      <c s="24" t="s">
        <v>930</v>
      </c>
      <c s="25" t="s">
        <v>159</v>
      </c>
      <c s="26">
        <v>8.4</v>
      </c>
      <c s="27">
        <v>0</v>
      </c>
      <c s="27">
        <f>ROUND(ROUND(H133,2)*ROUND(G133,3),2)</f>
      </c>
      <c r="O133">
        <f>(I133*21)/100</f>
      </c>
      <c t="s">
        <v>13</v>
      </c>
    </row>
    <row r="134" spans="1:5" ht="38.25">
      <c r="A134" s="28" t="s">
        <v>40</v>
      </c>
      <c r="E134" s="29" t="s">
        <v>1078</v>
      </c>
    </row>
    <row r="135" spans="1:5" ht="12.75">
      <c r="A135" s="30" t="s">
        <v>42</v>
      </c>
      <c r="E135" s="31" t="s">
        <v>1079</v>
      </c>
    </row>
    <row r="136" spans="1:5" ht="63.75">
      <c r="A136" t="s">
        <v>43</v>
      </c>
      <c r="E136" s="29" t="s">
        <v>605</v>
      </c>
    </row>
    <row r="137" spans="1:16" ht="12.75">
      <c r="A137" s="19" t="s">
        <v>35</v>
      </c>
      <c s="23" t="s">
        <v>251</v>
      </c>
      <c s="23" t="s">
        <v>1080</v>
      </c>
      <c s="19" t="s">
        <v>37</v>
      </c>
      <c s="24" t="s">
        <v>1081</v>
      </c>
      <c s="25" t="s">
        <v>159</v>
      </c>
      <c s="26">
        <v>18.58</v>
      </c>
      <c s="27">
        <v>0</v>
      </c>
      <c s="27">
        <f>ROUND(ROUND(H137,2)*ROUND(G137,3),2)</f>
      </c>
      <c r="O137">
        <f>(I137*21)/100</f>
      </c>
      <c t="s">
        <v>13</v>
      </c>
    </row>
    <row r="138" spans="1:5" ht="38.25">
      <c r="A138" s="28" t="s">
        <v>40</v>
      </c>
      <c r="E138" s="29" t="s">
        <v>1082</v>
      </c>
    </row>
    <row r="139" spans="1:5" ht="12.75">
      <c r="A139" s="30" t="s">
        <v>42</v>
      </c>
      <c r="E139" s="31" t="s">
        <v>1083</v>
      </c>
    </row>
    <row r="140" spans="1:5" ht="63.75">
      <c r="A140" t="s">
        <v>43</v>
      </c>
      <c r="E140" s="29" t="s">
        <v>605</v>
      </c>
    </row>
    <row r="141" spans="1:16" ht="12.75">
      <c r="A141" s="19" t="s">
        <v>35</v>
      </c>
      <c s="23" t="s">
        <v>254</v>
      </c>
      <c s="23" t="s">
        <v>933</v>
      </c>
      <c s="19" t="s">
        <v>37</v>
      </c>
      <c s="24" t="s">
        <v>934</v>
      </c>
      <c s="25" t="s">
        <v>138</v>
      </c>
      <c s="26">
        <v>42.875</v>
      </c>
      <c s="27">
        <v>0</v>
      </c>
      <c s="27">
        <f>ROUND(ROUND(H141,2)*ROUND(G141,3),2)</f>
      </c>
      <c r="O141">
        <f>(I141*21)/100</f>
      </c>
      <c t="s">
        <v>13</v>
      </c>
    </row>
    <row r="142" spans="1:5" ht="63.75">
      <c r="A142" s="28" t="s">
        <v>40</v>
      </c>
      <c r="E142" s="29" t="s">
        <v>1084</v>
      </c>
    </row>
    <row r="143" spans="1:5" ht="63.75">
      <c r="A143" s="30" t="s">
        <v>42</v>
      </c>
      <c r="E143" s="31" t="s">
        <v>1085</v>
      </c>
    </row>
    <row r="144" spans="1:5" ht="102">
      <c r="A144" t="s">
        <v>43</v>
      </c>
      <c r="E144" s="29" t="s">
        <v>704</v>
      </c>
    </row>
    <row r="145" spans="1:16" ht="12.75">
      <c r="A145" s="19" t="s">
        <v>35</v>
      </c>
      <c s="23" t="s">
        <v>260</v>
      </c>
      <c s="23" t="s">
        <v>1086</v>
      </c>
      <c s="19" t="s">
        <v>37</v>
      </c>
      <c s="24" t="s">
        <v>1087</v>
      </c>
      <c s="25" t="s">
        <v>159</v>
      </c>
      <c s="26">
        <v>23.3</v>
      </c>
      <c s="27">
        <v>0</v>
      </c>
      <c s="27">
        <f>ROUND(ROUND(H145,2)*ROUND(G145,3),2)</f>
      </c>
      <c r="O145">
        <f>(I145*21)/100</f>
      </c>
      <c t="s">
        <v>13</v>
      </c>
    </row>
    <row r="146" spans="1:5" ht="63.75">
      <c r="A146" s="28" t="s">
        <v>40</v>
      </c>
      <c r="E146" s="29" t="s">
        <v>1088</v>
      </c>
    </row>
    <row r="147" spans="1:5" ht="12.75">
      <c r="A147" s="30" t="s">
        <v>42</v>
      </c>
      <c r="E147" s="31" t="s">
        <v>1089</v>
      </c>
    </row>
    <row r="148" spans="1:5" ht="114.75">
      <c r="A148" t="s">
        <v>43</v>
      </c>
      <c r="E148" s="29" t="s">
        <v>941</v>
      </c>
    </row>
    <row r="149" spans="1:16" ht="12.75">
      <c r="A149" s="19" t="s">
        <v>35</v>
      </c>
      <c s="23" t="s">
        <v>267</v>
      </c>
      <c s="23" t="s">
        <v>937</v>
      </c>
      <c s="19" t="s">
        <v>37</v>
      </c>
      <c s="24" t="s">
        <v>938</v>
      </c>
      <c s="25" t="s">
        <v>159</v>
      </c>
      <c s="26">
        <v>10.9</v>
      </c>
      <c s="27">
        <v>0</v>
      </c>
      <c s="27">
        <f>ROUND(ROUND(H149,2)*ROUND(G149,3),2)</f>
      </c>
      <c r="O149">
        <f>(I149*21)/100</f>
      </c>
      <c t="s">
        <v>13</v>
      </c>
    </row>
    <row r="150" spans="1:5" ht="63.75">
      <c r="A150" s="28" t="s">
        <v>40</v>
      </c>
      <c r="E150" s="29" t="s">
        <v>1088</v>
      </c>
    </row>
    <row r="151" spans="1:5" ht="12.75">
      <c r="A151" s="30" t="s">
        <v>42</v>
      </c>
      <c r="E151" s="31" t="s">
        <v>1090</v>
      </c>
    </row>
    <row r="152" spans="1:5" ht="114.75">
      <c r="A152" t="s">
        <v>43</v>
      </c>
      <c r="E152" s="29" t="s">
        <v>941</v>
      </c>
    </row>
    <row r="153" spans="1:16" ht="12.75">
      <c r="A153" s="19" t="s">
        <v>35</v>
      </c>
      <c s="23" t="s">
        <v>273</v>
      </c>
      <c s="23" t="s">
        <v>1091</v>
      </c>
      <c s="19" t="s">
        <v>37</v>
      </c>
      <c s="24" t="s">
        <v>1092</v>
      </c>
      <c s="25" t="s">
        <v>159</v>
      </c>
      <c s="26">
        <v>16</v>
      </c>
      <c s="27">
        <v>0</v>
      </c>
      <c s="27">
        <f>ROUND(ROUND(H153,2)*ROUND(G153,3),2)</f>
      </c>
      <c r="O153">
        <f>(I153*21)/100</f>
      </c>
      <c t="s">
        <v>13</v>
      </c>
    </row>
    <row r="154" spans="1:5" ht="63.75">
      <c r="A154" s="28" t="s">
        <v>40</v>
      </c>
      <c r="E154" s="29" t="s">
        <v>1088</v>
      </c>
    </row>
    <row r="155" spans="1:5" ht="12.75">
      <c r="A155" s="30" t="s">
        <v>42</v>
      </c>
      <c r="E155" s="31" t="s">
        <v>1093</v>
      </c>
    </row>
    <row r="156" spans="1:5" ht="114.75">
      <c r="A156" t="s">
        <v>43</v>
      </c>
      <c r="E156"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0+O9+O22+O51+O56+O77+O90+O99</f>
      </c>
      <c t="s">
        <v>12</v>
      </c>
    </row>
    <row r="3" spans="1:16" ht="15" customHeight="1">
      <c r="A3" t="s">
        <v>1</v>
      </c>
      <c s="8" t="s">
        <v>4</v>
      </c>
      <c s="9" t="s">
        <v>5</v>
      </c>
      <c s="1"/>
      <c s="10" t="s">
        <v>6</v>
      </c>
      <c s="1"/>
      <c s="4"/>
      <c s="3" t="s">
        <v>1094</v>
      </c>
      <c s="32">
        <f>0+I9+I22+I51+I56+I77+I90+I99</f>
      </c>
      <c r="O3" t="s">
        <v>9</v>
      </c>
      <c t="s">
        <v>13</v>
      </c>
    </row>
    <row r="4" spans="1:16" ht="15" customHeight="1">
      <c r="A4" t="s">
        <v>7</v>
      </c>
      <c s="8" t="s">
        <v>860</v>
      </c>
      <c s="9" t="s">
        <v>861</v>
      </c>
      <c s="1"/>
      <c s="10" t="s">
        <v>862</v>
      </c>
      <c s="1"/>
      <c s="1"/>
      <c s="7"/>
      <c s="7"/>
      <c r="O4" t="s">
        <v>10</v>
      </c>
      <c t="s">
        <v>13</v>
      </c>
    </row>
    <row r="5" spans="1:16" ht="12.75" customHeight="1">
      <c r="A5" t="s">
        <v>863</v>
      </c>
      <c s="12" t="s">
        <v>8</v>
      </c>
      <c s="13" t="s">
        <v>1094</v>
      </c>
      <c s="5"/>
      <c s="14" t="s">
        <v>1095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106</v>
      </c>
      <c s="19" t="s">
        <v>19</v>
      </c>
      <c s="24" t="s">
        <v>107</v>
      </c>
      <c s="25" t="s">
        <v>108</v>
      </c>
      <c s="26">
        <v>42.47</v>
      </c>
      <c s="27">
        <v>0</v>
      </c>
      <c s="27">
        <f>ROUND(ROUND(H10,2)*ROUND(G10,3),2)</f>
      </c>
      <c r="O10">
        <f>(I10*21)/100</f>
      </c>
      <c t="s">
        <v>13</v>
      </c>
    </row>
    <row r="11" spans="1:5" ht="25.5">
      <c r="A11" s="28" t="s">
        <v>40</v>
      </c>
      <c r="E11" s="29" t="s">
        <v>866</v>
      </c>
    </row>
    <row r="12" spans="1:5" ht="12.75">
      <c r="A12" s="30" t="s">
        <v>42</v>
      </c>
      <c r="E12" s="31" t="s">
        <v>1096</v>
      </c>
    </row>
    <row r="13" spans="1:5" ht="25.5">
      <c r="A13" t="s">
        <v>43</v>
      </c>
      <c r="E13" s="29" t="s">
        <v>111</v>
      </c>
    </row>
    <row r="14" spans="1:16" ht="12.75">
      <c r="A14" s="19" t="s">
        <v>35</v>
      </c>
      <c s="23" t="s">
        <v>13</v>
      </c>
      <c s="23" t="s">
        <v>106</v>
      </c>
      <c s="19" t="s">
        <v>13</v>
      </c>
      <c s="24" t="s">
        <v>107</v>
      </c>
      <c s="25" t="s">
        <v>108</v>
      </c>
      <c s="26">
        <v>34.41</v>
      </c>
      <c s="27">
        <v>0</v>
      </c>
      <c s="27">
        <f>ROUND(ROUND(H14,2)*ROUND(G14,3),2)</f>
      </c>
      <c r="O14">
        <f>(I14*21)/100</f>
      </c>
      <c t="s">
        <v>13</v>
      </c>
    </row>
    <row r="15" spans="1:5" ht="25.5">
      <c r="A15" s="28" t="s">
        <v>40</v>
      </c>
      <c r="E15" s="29" t="s">
        <v>868</v>
      </c>
    </row>
    <row r="16" spans="1:5" ht="12.75">
      <c r="A16" s="30" t="s">
        <v>42</v>
      </c>
      <c r="E16" s="31" t="s">
        <v>1097</v>
      </c>
    </row>
    <row r="17" spans="1:5" ht="25.5">
      <c r="A17" t="s">
        <v>43</v>
      </c>
      <c r="E17" s="29" t="s">
        <v>111</v>
      </c>
    </row>
    <row r="18" spans="1:16" ht="12.75">
      <c r="A18" s="19" t="s">
        <v>35</v>
      </c>
      <c s="23" t="s">
        <v>12</v>
      </c>
      <c s="23" t="s">
        <v>106</v>
      </c>
      <c s="19" t="s">
        <v>12</v>
      </c>
      <c s="24" t="s">
        <v>107</v>
      </c>
      <c s="25" t="s">
        <v>108</v>
      </c>
      <c s="26">
        <v>16.945</v>
      </c>
      <c s="27">
        <v>0</v>
      </c>
      <c s="27">
        <f>ROUND(ROUND(H18,2)*ROUND(G18,3),2)</f>
      </c>
      <c r="O18">
        <f>(I18*21)/100</f>
      </c>
      <c t="s">
        <v>13</v>
      </c>
    </row>
    <row r="19" spans="1:5" ht="63.75">
      <c r="A19" s="28" t="s">
        <v>40</v>
      </c>
      <c r="E19" s="29" t="s">
        <v>870</v>
      </c>
    </row>
    <row r="20" spans="1:5" ht="51">
      <c r="A20" s="30" t="s">
        <v>42</v>
      </c>
      <c r="E20" s="31" t="s">
        <v>1098</v>
      </c>
    </row>
    <row r="21" spans="1:5" ht="25.5">
      <c r="A21" t="s">
        <v>43</v>
      </c>
      <c r="E21" s="29" t="s">
        <v>111</v>
      </c>
    </row>
    <row r="22" spans="1:18" ht="12.75" customHeight="1">
      <c r="A22" s="5" t="s">
        <v>33</v>
      </c>
      <c s="5"/>
      <c s="35" t="s">
        <v>19</v>
      </c>
      <c s="5"/>
      <c s="21" t="s">
        <v>119</v>
      </c>
      <c s="5"/>
      <c s="5"/>
      <c s="5"/>
      <c s="36">
        <f>0+Q22</f>
      </c>
      <c r="O22">
        <f>0+R22</f>
      </c>
      <c r="Q22">
        <f>0+I23+I27+I31+I35+I39+I43+I47</f>
      </c>
      <c>
        <f>0+O23+O27+O31+O35+O39+O43+O47</f>
      </c>
    </row>
    <row r="23" spans="1:16" ht="25.5">
      <c r="A23" s="19" t="s">
        <v>35</v>
      </c>
      <c s="23" t="s">
        <v>23</v>
      </c>
      <c s="23" t="s">
        <v>136</v>
      </c>
      <c s="19" t="s">
        <v>37</v>
      </c>
      <c s="24" t="s">
        <v>137</v>
      </c>
      <c s="25" t="s">
        <v>138</v>
      </c>
      <c s="26">
        <v>13.764</v>
      </c>
      <c s="27">
        <v>0</v>
      </c>
      <c s="27">
        <f>ROUND(ROUND(H23,2)*ROUND(G23,3),2)</f>
      </c>
      <c r="O23">
        <f>(I23*21)/100</f>
      </c>
      <c t="s">
        <v>13</v>
      </c>
    </row>
    <row r="24" spans="1:5" ht="76.5">
      <c r="A24" s="28" t="s">
        <v>40</v>
      </c>
      <c r="E24" s="29" t="s">
        <v>1099</v>
      </c>
    </row>
    <row r="25" spans="1:5" ht="12.75">
      <c r="A25" s="30" t="s">
        <v>42</v>
      </c>
      <c r="E25" s="31" t="s">
        <v>1100</v>
      </c>
    </row>
    <row r="26" spans="1:5" ht="63.75">
      <c r="A26" t="s">
        <v>43</v>
      </c>
      <c r="E26" s="29" t="s">
        <v>141</v>
      </c>
    </row>
    <row r="27" spans="1:16" ht="12.75">
      <c r="A27" s="19" t="s">
        <v>35</v>
      </c>
      <c s="23" t="s">
        <v>25</v>
      </c>
      <c s="23" t="s">
        <v>168</v>
      </c>
      <c s="19" t="s">
        <v>37</v>
      </c>
      <c s="24" t="s">
        <v>169</v>
      </c>
      <c s="25" t="s">
        <v>138</v>
      </c>
      <c s="26">
        <v>46.954</v>
      </c>
      <c s="27">
        <v>0</v>
      </c>
      <c s="27">
        <f>ROUND(ROUND(H27,2)*ROUND(G27,3),2)</f>
      </c>
      <c r="O27">
        <f>(I27*21)/100</f>
      </c>
      <c t="s">
        <v>13</v>
      </c>
    </row>
    <row r="28" spans="1:5" ht="76.5">
      <c r="A28" s="28" t="s">
        <v>40</v>
      </c>
      <c r="E28" s="29" t="s">
        <v>1101</v>
      </c>
    </row>
    <row r="29" spans="1:5" ht="89.25">
      <c r="A29" s="30" t="s">
        <v>42</v>
      </c>
      <c r="E29" s="31" t="s">
        <v>1102</v>
      </c>
    </row>
    <row r="30" spans="1:5" ht="369.75">
      <c r="A30" t="s">
        <v>43</v>
      </c>
      <c r="E30" s="29" t="s">
        <v>172</v>
      </c>
    </row>
    <row r="31" spans="1:16" ht="12.75">
      <c r="A31" s="19" t="s">
        <v>35</v>
      </c>
      <c s="23" t="s">
        <v>27</v>
      </c>
      <c s="23" t="s">
        <v>173</v>
      </c>
      <c s="19" t="s">
        <v>37</v>
      </c>
      <c s="24" t="s">
        <v>174</v>
      </c>
      <c s="25" t="s">
        <v>138</v>
      </c>
      <c s="26">
        <v>25.719</v>
      </c>
      <c s="27">
        <v>0</v>
      </c>
      <c s="27">
        <f>ROUND(ROUND(H31,2)*ROUND(G31,3),2)</f>
      </c>
      <c r="O31">
        <f>(I31*21)/100</f>
      </c>
      <c t="s">
        <v>13</v>
      </c>
    </row>
    <row r="32" spans="1:5" ht="25.5">
      <c r="A32" s="28" t="s">
        <v>40</v>
      </c>
      <c r="E32" s="29" t="s">
        <v>876</v>
      </c>
    </row>
    <row r="33" spans="1:5" ht="12.75">
      <c r="A33" s="30" t="s">
        <v>42</v>
      </c>
      <c r="E33" s="31" t="s">
        <v>1103</v>
      </c>
    </row>
    <row r="34" spans="1:5" ht="306">
      <c r="A34" t="s">
        <v>43</v>
      </c>
      <c r="E34" s="29" t="s">
        <v>177</v>
      </c>
    </row>
    <row r="35" spans="1:16" ht="12.75">
      <c r="A35" s="19" t="s">
        <v>35</v>
      </c>
      <c s="23" t="s">
        <v>60</v>
      </c>
      <c s="23" t="s">
        <v>216</v>
      </c>
      <c s="19" t="s">
        <v>37</v>
      </c>
      <c s="24" t="s">
        <v>217</v>
      </c>
      <c s="25" t="s">
        <v>138</v>
      </c>
      <c s="26">
        <v>25.719</v>
      </c>
      <c s="27">
        <v>0</v>
      </c>
      <c s="27">
        <f>ROUND(ROUND(H35,2)*ROUND(G35,3),2)</f>
      </c>
      <c r="O35">
        <f>(I35*21)/100</f>
      </c>
      <c t="s">
        <v>13</v>
      </c>
    </row>
    <row r="36" spans="1:5" ht="38.25">
      <c r="A36" s="28" t="s">
        <v>40</v>
      </c>
      <c r="E36" s="29" t="s">
        <v>1104</v>
      </c>
    </row>
    <row r="37" spans="1:5" ht="51">
      <c r="A37" s="30" t="s">
        <v>42</v>
      </c>
      <c r="E37" s="31" t="s">
        <v>1105</v>
      </c>
    </row>
    <row r="38" spans="1:5" ht="267.75">
      <c r="A38" t="s">
        <v>43</v>
      </c>
      <c r="E38" s="29" t="s">
        <v>219</v>
      </c>
    </row>
    <row r="39" spans="1:16" ht="12.75">
      <c r="A39" s="19" t="s">
        <v>35</v>
      </c>
      <c s="23" t="s">
        <v>65</v>
      </c>
      <c s="23" t="s">
        <v>221</v>
      </c>
      <c s="19" t="s">
        <v>37</v>
      </c>
      <c s="24" t="s">
        <v>222</v>
      </c>
      <c s="25" t="s">
        <v>138</v>
      </c>
      <c s="26">
        <v>25.719</v>
      </c>
      <c s="27">
        <v>0</v>
      </c>
      <c s="27">
        <f>ROUND(ROUND(H39,2)*ROUND(G39,3),2)</f>
      </c>
      <c r="O39">
        <f>(I39*21)/100</f>
      </c>
      <c t="s">
        <v>13</v>
      </c>
    </row>
    <row r="40" spans="1:5" ht="25.5">
      <c r="A40" s="28" t="s">
        <v>40</v>
      </c>
      <c r="E40" s="29" t="s">
        <v>880</v>
      </c>
    </row>
    <row r="41" spans="1:5" ht="12.75">
      <c r="A41" s="30" t="s">
        <v>42</v>
      </c>
      <c r="E41" s="31" t="s">
        <v>1106</v>
      </c>
    </row>
    <row r="42" spans="1:5" ht="191.25">
      <c r="A42" t="s">
        <v>43</v>
      </c>
      <c r="E42" s="29" t="s">
        <v>224</v>
      </c>
    </row>
    <row r="43" spans="1:16" ht="12.75">
      <c r="A43" s="19" t="s">
        <v>35</v>
      </c>
      <c s="23" t="s">
        <v>30</v>
      </c>
      <c s="23" t="s">
        <v>882</v>
      </c>
      <c s="19" t="s">
        <v>262</v>
      </c>
      <c s="24" t="s">
        <v>883</v>
      </c>
      <c s="25" t="s">
        <v>122</v>
      </c>
      <c s="26">
        <v>16.5</v>
      </c>
      <c s="27">
        <v>0</v>
      </c>
      <c s="27">
        <f>ROUND(ROUND(H43,2)*ROUND(G43,3),2)</f>
      </c>
      <c r="O43">
        <f>(I43*21)/100</f>
      </c>
      <c t="s">
        <v>13</v>
      </c>
    </row>
    <row r="44" spans="1:5" ht="38.25">
      <c r="A44" s="28" t="s">
        <v>40</v>
      </c>
      <c r="E44" s="29" t="s">
        <v>1107</v>
      </c>
    </row>
    <row r="45" spans="1:5" ht="12.75">
      <c r="A45" s="30" t="s">
        <v>42</v>
      </c>
      <c r="E45" s="31" t="s">
        <v>1108</v>
      </c>
    </row>
    <row r="46" spans="1:5" ht="38.25">
      <c r="A46" t="s">
        <v>43</v>
      </c>
      <c r="E46" s="29" t="s">
        <v>886</v>
      </c>
    </row>
    <row r="47" spans="1:16" ht="12.75">
      <c r="A47" s="19" t="s">
        <v>35</v>
      </c>
      <c s="23" t="s">
        <v>32</v>
      </c>
      <c s="23" t="s">
        <v>268</v>
      </c>
      <c s="19" t="s">
        <v>37</v>
      </c>
      <c s="24" t="s">
        <v>269</v>
      </c>
      <c s="25" t="s">
        <v>122</v>
      </c>
      <c s="26">
        <v>16.5</v>
      </c>
      <c s="27">
        <v>0</v>
      </c>
      <c s="27">
        <f>ROUND(ROUND(H47,2)*ROUND(G47,3),2)</f>
      </c>
      <c r="O47">
        <f>(I47*21)/100</f>
      </c>
      <c t="s">
        <v>13</v>
      </c>
    </row>
    <row r="48" spans="1:5" ht="25.5">
      <c r="A48" s="28" t="s">
        <v>40</v>
      </c>
      <c r="E48" s="29" t="s">
        <v>887</v>
      </c>
    </row>
    <row r="49" spans="1:5" ht="12.75">
      <c r="A49" s="30" t="s">
        <v>42</v>
      </c>
      <c r="E49" s="31" t="s">
        <v>1109</v>
      </c>
    </row>
    <row r="50" spans="1:5" ht="25.5">
      <c r="A50" t="s">
        <v>43</v>
      </c>
      <c r="E50" s="29" t="s">
        <v>272</v>
      </c>
    </row>
    <row r="51" spans="1:18" ht="12.75" customHeight="1">
      <c r="A51" s="5" t="s">
        <v>33</v>
      </c>
      <c s="5"/>
      <c s="35" t="s">
        <v>13</v>
      </c>
      <c s="5"/>
      <c s="21" t="s">
        <v>277</v>
      </c>
      <c s="5"/>
      <c s="5"/>
      <c s="5"/>
      <c s="36">
        <f>0+Q51</f>
      </c>
      <c r="O51">
        <f>0+R51</f>
      </c>
      <c r="Q51">
        <f>0+I52</f>
      </c>
      <c>
        <f>0+O52</f>
      </c>
    </row>
    <row r="52" spans="1:16" ht="12.75">
      <c r="A52" s="19" t="s">
        <v>35</v>
      </c>
      <c s="23" t="s">
        <v>77</v>
      </c>
      <c s="23" t="s">
        <v>889</v>
      </c>
      <c s="19" t="s">
        <v>37</v>
      </c>
      <c s="24" t="s">
        <v>890</v>
      </c>
      <c s="25" t="s">
        <v>138</v>
      </c>
      <c s="26">
        <v>1.044</v>
      </c>
      <c s="27">
        <v>0</v>
      </c>
      <c s="27">
        <f>ROUND(ROUND(H52,2)*ROUND(G52,3),2)</f>
      </c>
      <c r="O52">
        <f>(I52*21)/100</f>
      </c>
      <c t="s">
        <v>13</v>
      </c>
    </row>
    <row r="53" spans="1:5" ht="38.25">
      <c r="A53" s="28" t="s">
        <v>40</v>
      </c>
      <c r="E53" s="29" t="s">
        <v>1110</v>
      </c>
    </row>
    <row r="54" spans="1:5" ht="12.75">
      <c r="A54" s="30" t="s">
        <v>42</v>
      </c>
      <c r="E54" s="31" t="s">
        <v>1111</v>
      </c>
    </row>
    <row r="55" spans="1:5" ht="369.75">
      <c r="A55" t="s">
        <v>43</v>
      </c>
      <c r="E55" s="29" t="s">
        <v>893</v>
      </c>
    </row>
    <row r="56" spans="1:18" ht="12.75" customHeight="1">
      <c r="A56" s="5" t="s">
        <v>33</v>
      </c>
      <c s="5"/>
      <c s="35" t="s">
        <v>23</v>
      </c>
      <c s="5"/>
      <c s="21" t="s">
        <v>315</v>
      </c>
      <c s="5"/>
      <c s="5"/>
      <c s="5"/>
      <c s="36">
        <f>0+Q56</f>
      </c>
      <c r="O56">
        <f>0+R56</f>
      </c>
      <c r="Q56">
        <f>0+I57+I61+I65+I69+I73</f>
      </c>
      <c>
        <f>0+O57+O61+O65+O69+O73</f>
      </c>
    </row>
    <row r="57" spans="1:16" ht="12.75">
      <c r="A57" s="19" t="s">
        <v>35</v>
      </c>
      <c s="23" t="s">
        <v>82</v>
      </c>
      <c s="23" t="s">
        <v>894</v>
      </c>
      <c s="19" t="s">
        <v>37</v>
      </c>
      <c s="24" t="s">
        <v>895</v>
      </c>
      <c s="25" t="s">
        <v>138</v>
      </c>
      <c s="26">
        <v>0.324</v>
      </c>
      <c s="27">
        <v>0</v>
      </c>
      <c s="27">
        <f>ROUND(ROUND(H57,2)*ROUND(G57,3),2)</f>
      </c>
      <c r="O57">
        <f>(I57*21)/100</f>
      </c>
      <c t="s">
        <v>13</v>
      </c>
    </row>
    <row r="58" spans="1:5" ht="38.25">
      <c r="A58" s="28" t="s">
        <v>40</v>
      </c>
      <c r="E58" s="29" t="s">
        <v>1112</v>
      </c>
    </row>
    <row r="59" spans="1:5" ht="12.75">
      <c r="A59" s="30" t="s">
        <v>42</v>
      </c>
      <c r="E59" s="31" t="s">
        <v>1113</v>
      </c>
    </row>
    <row r="60" spans="1:5" ht="369.75">
      <c r="A60" t="s">
        <v>43</v>
      </c>
      <c r="E60" s="29" t="s">
        <v>321</v>
      </c>
    </row>
    <row r="61" spans="1:16" ht="12.75">
      <c r="A61" s="19" t="s">
        <v>35</v>
      </c>
      <c s="23" t="s">
        <v>86</v>
      </c>
      <c s="23" t="s">
        <v>317</v>
      </c>
      <c s="19" t="s">
        <v>37</v>
      </c>
      <c s="24" t="s">
        <v>318</v>
      </c>
      <c s="25" t="s">
        <v>138</v>
      </c>
      <c s="26">
        <v>1.65</v>
      </c>
      <c s="27">
        <v>0</v>
      </c>
      <c s="27">
        <f>ROUND(ROUND(H61,2)*ROUND(G61,3),2)</f>
      </c>
      <c r="O61">
        <f>(I61*21)/100</f>
      </c>
      <c t="s">
        <v>13</v>
      </c>
    </row>
    <row r="62" spans="1:5" ht="38.25">
      <c r="A62" s="28" t="s">
        <v>40</v>
      </c>
      <c r="E62" s="29" t="s">
        <v>1114</v>
      </c>
    </row>
    <row r="63" spans="1:5" ht="12.75">
      <c r="A63" s="30" t="s">
        <v>42</v>
      </c>
      <c r="E63" s="31" t="s">
        <v>1115</v>
      </c>
    </row>
    <row r="64" spans="1:5" ht="369.75">
      <c r="A64" t="s">
        <v>43</v>
      </c>
      <c r="E64" s="29" t="s">
        <v>321</v>
      </c>
    </row>
    <row r="65" spans="1:16" ht="12.75">
      <c r="A65" s="19" t="s">
        <v>35</v>
      </c>
      <c s="23" t="s">
        <v>88</v>
      </c>
      <c s="23" t="s">
        <v>900</v>
      </c>
      <c s="19" t="s">
        <v>37</v>
      </c>
      <c s="24" t="s">
        <v>901</v>
      </c>
      <c s="25" t="s">
        <v>138</v>
      </c>
      <c s="26">
        <v>3.763</v>
      </c>
      <c s="27">
        <v>0</v>
      </c>
      <c s="27">
        <f>ROUND(ROUND(H65,2)*ROUND(G65,3),2)</f>
      </c>
      <c r="O65">
        <f>(I65*21)/100</f>
      </c>
      <c t="s">
        <v>13</v>
      </c>
    </row>
    <row r="66" spans="1:5" ht="51">
      <c r="A66" s="28" t="s">
        <v>40</v>
      </c>
      <c r="E66" s="29" t="s">
        <v>1116</v>
      </c>
    </row>
    <row r="67" spans="1:5" ht="51">
      <c r="A67" s="30" t="s">
        <v>42</v>
      </c>
      <c r="E67" s="31" t="s">
        <v>1117</v>
      </c>
    </row>
    <row r="68" spans="1:5" ht="369.75">
      <c r="A68" t="s">
        <v>43</v>
      </c>
      <c r="E68" s="29" t="s">
        <v>904</v>
      </c>
    </row>
    <row r="69" spans="1:16" ht="12.75">
      <c r="A69" s="19" t="s">
        <v>35</v>
      </c>
      <c s="23" t="s">
        <v>90</v>
      </c>
      <c s="23" t="s">
        <v>323</v>
      </c>
      <c s="19" t="s">
        <v>37</v>
      </c>
      <c s="24" t="s">
        <v>324</v>
      </c>
      <c s="25" t="s">
        <v>138</v>
      </c>
      <c s="26">
        <v>2.254</v>
      </c>
      <c s="27">
        <v>0</v>
      </c>
      <c s="27">
        <f>ROUND(ROUND(H69,2)*ROUND(G69,3),2)</f>
      </c>
      <c r="O69">
        <f>(I69*21)/100</f>
      </c>
      <c t="s">
        <v>13</v>
      </c>
    </row>
    <row r="70" spans="1:5" ht="38.25">
      <c r="A70" s="28" t="s">
        <v>40</v>
      </c>
      <c r="E70" s="29" t="s">
        <v>1118</v>
      </c>
    </row>
    <row r="71" spans="1:5" ht="51">
      <c r="A71" s="30" t="s">
        <v>42</v>
      </c>
      <c r="E71" s="31" t="s">
        <v>1119</v>
      </c>
    </row>
    <row r="72" spans="1:5" ht="38.25">
      <c r="A72" t="s">
        <v>43</v>
      </c>
      <c r="E72" s="29" t="s">
        <v>289</v>
      </c>
    </row>
    <row r="73" spans="1:16" ht="12.75">
      <c r="A73" s="19" t="s">
        <v>35</v>
      </c>
      <c s="23" t="s">
        <v>94</v>
      </c>
      <c s="23" t="s">
        <v>328</v>
      </c>
      <c s="19" t="s">
        <v>37</v>
      </c>
      <c s="24" t="s">
        <v>329</v>
      </c>
      <c s="25" t="s">
        <v>138</v>
      </c>
      <c s="26">
        <v>2.2</v>
      </c>
      <c s="27">
        <v>0</v>
      </c>
      <c s="27">
        <f>ROUND(ROUND(H73,2)*ROUND(G73,3),2)</f>
      </c>
      <c r="O73">
        <f>(I73*21)/100</f>
      </c>
      <c t="s">
        <v>13</v>
      </c>
    </row>
    <row r="74" spans="1:5" ht="38.25">
      <c r="A74" s="28" t="s">
        <v>40</v>
      </c>
      <c r="E74" s="29" t="s">
        <v>1120</v>
      </c>
    </row>
    <row r="75" spans="1:5" ht="12.75">
      <c r="A75" s="30" t="s">
        <v>42</v>
      </c>
      <c r="E75" s="31" t="s">
        <v>1121</v>
      </c>
    </row>
    <row r="76" spans="1:5" ht="102">
      <c r="A76" t="s">
        <v>43</v>
      </c>
      <c r="E76" s="29" t="s">
        <v>332</v>
      </c>
    </row>
    <row r="77" spans="1:18" ht="12.75" customHeight="1">
      <c r="A77" s="5" t="s">
        <v>33</v>
      </c>
      <c s="5"/>
      <c s="35" t="s">
        <v>25</v>
      </c>
      <c s="5"/>
      <c s="21" t="s">
        <v>333</v>
      </c>
      <c s="5"/>
      <c s="5"/>
      <c s="5"/>
      <c s="36">
        <f>0+Q77</f>
      </c>
      <c r="O77">
        <f>0+R77</f>
      </c>
      <c r="Q77">
        <f>0+I78+I82+I86</f>
      </c>
      <c>
        <f>0+O78+O82+O86</f>
      </c>
    </row>
    <row r="78" spans="1:16" ht="12.75">
      <c r="A78" s="19" t="s">
        <v>35</v>
      </c>
      <c s="23" t="s">
        <v>99</v>
      </c>
      <c s="23" t="s">
        <v>335</v>
      </c>
      <c s="19" t="s">
        <v>37</v>
      </c>
      <c s="24" t="s">
        <v>336</v>
      </c>
      <c s="25" t="s">
        <v>138</v>
      </c>
      <c s="26">
        <v>17.728</v>
      </c>
      <c s="27">
        <v>0</v>
      </c>
      <c s="27">
        <f>ROUND(ROUND(H78,2)*ROUND(G78,3),2)</f>
      </c>
      <c r="O78">
        <f>(I78*21)/100</f>
      </c>
      <c t="s">
        <v>13</v>
      </c>
    </row>
    <row r="79" spans="1:5" ht="51">
      <c r="A79" s="28" t="s">
        <v>40</v>
      </c>
      <c r="E79" s="29" t="s">
        <v>1122</v>
      </c>
    </row>
    <row r="80" spans="1:5" ht="12.75">
      <c r="A80" s="30" t="s">
        <v>42</v>
      </c>
      <c r="E80" s="31" t="s">
        <v>1123</v>
      </c>
    </row>
    <row r="81" spans="1:5" ht="51">
      <c r="A81" t="s">
        <v>43</v>
      </c>
      <c r="E81" s="29" t="s">
        <v>339</v>
      </c>
    </row>
    <row r="82" spans="1:16" ht="12.75">
      <c r="A82" s="19" t="s">
        <v>35</v>
      </c>
      <c s="23" t="s">
        <v>185</v>
      </c>
      <c s="23" t="s">
        <v>371</v>
      </c>
      <c s="19" t="s">
        <v>37</v>
      </c>
      <c s="24" t="s">
        <v>372</v>
      </c>
      <c s="25" t="s">
        <v>122</v>
      </c>
      <c s="26">
        <v>35</v>
      </c>
      <c s="27">
        <v>0</v>
      </c>
      <c s="27">
        <f>ROUND(ROUND(H82,2)*ROUND(G82,3),2)</f>
      </c>
      <c r="O82">
        <f>(I82*21)/100</f>
      </c>
      <c t="s">
        <v>13</v>
      </c>
    </row>
    <row r="83" spans="1:5" ht="25.5">
      <c r="A83" s="28" t="s">
        <v>40</v>
      </c>
      <c r="E83" s="29" t="s">
        <v>1124</v>
      </c>
    </row>
    <row r="84" spans="1:5" ht="12.75">
      <c r="A84" s="30" t="s">
        <v>42</v>
      </c>
      <c r="E84" s="31" t="s">
        <v>1125</v>
      </c>
    </row>
    <row r="85" spans="1:5" ht="51">
      <c r="A85" t="s">
        <v>43</v>
      </c>
      <c r="E85" s="29" t="s">
        <v>375</v>
      </c>
    </row>
    <row r="86" spans="1:16" ht="12.75">
      <c r="A86" s="19" t="s">
        <v>35</v>
      </c>
      <c s="23" t="s">
        <v>189</v>
      </c>
      <c s="23" t="s">
        <v>417</v>
      </c>
      <c s="19" t="s">
        <v>37</v>
      </c>
      <c s="24" t="s">
        <v>418</v>
      </c>
      <c s="25" t="s">
        <v>122</v>
      </c>
      <c s="26">
        <v>35</v>
      </c>
      <c s="27">
        <v>0</v>
      </c>
      <c s="27">
        <f>ROUND(ROUND(H86,2)*ROUND(G86,3),2)</f>
      </c>
      <c r="O86">
        <f>(I86*21)/100</f>
      </c>
      <c t="s">
        <v>13</v>
      </c>
    </row>
    <row r="87" spans="1:5" ht="25.5">
      <c r="A87" s="28" t="s">
        <v>40</v>
      </c>
      <c r="E87" s="29" t="s">
        <v>1126</v>
      </c>
    </row>
    <row r="88" spans="1:5" ht="12.75">
      <c r="A88" s="30" t="s">
        <v>42</v>
      </c>
      <c r="E88" s="31" t="s">
        <v>1125</v>
      </c>
    </row>
    <row r="89" spans="1:5" ht="140.25">
      <c r="A89" t="s">
        <v>43</v>
      </c>
      <c r="E89" s="29" t="s">
        <v>400</v>
      </c>
    </row>
    <row r="90" spans="1:18" ht="12.75" customHeight="1">
      <c r="A90" s="5" t="s">
        <v>33</v>
      </c>
      <c s="5"/>
      <c s="35" t="s">
        <v>65</v>
      </c>
      <c s="5"/>
      <c s="21" t="s">
        <v>455</v>
      </c>
      <c s="5"/>
      <c s="5"/>
      <c s="5"/>
      <c s="36">
        <f>0+Q90</f>
      </c>
      <c r="O90">
        <f>0+R90</f>
      </c>
      <c r="Q90">
        <f>0+I91+I95</f>
      </c>
      <c>
        <f>0+O91+O95</f>
      </c>
    </row>
    <row r="91" spans="1:16" ht="12.75">
      <c r="A91" s="19" t="s">
        <v>35</v>
      </c>
      <c s="23" t="s">
        <v>193</v>
      </c>
      <c s="23" t="s">
        <v>911</v>
      </c>
      <c s="19" t="s">
        <v>37</v>
      </c>
      <c s="24" t="s">
        <v>912</v>
      </c>
      <c s="25" t="s">
        <v>68</v>
      </c>
      <c s="26">
        <v>1</v>
      </c>
      <c s="27">
        <v>0</v>
      </c>
      <c s="27">
        <f>ROUND(ROUND(H91,2)*ROUND(G91,3),2)</f>
      </c>
      <c r="O91">
        <f>(I91*21)/100</f>
      </c>
      <c t="s">
        <v>13</v>
      </c>
    </row>
    <row r="92" spans="1:5" ht="12.75">
      <c r="A92" s="28" t="s">
        <v>40</v>
      </c>
      <c r="E92" s="29" t="s">
        <v>913</v>
      </c>
    </row>
    <row r="93" spans="1:5" ht="12.75">
      <c r="A93" s="30" t="s">
        <v>42</v>
      </c>
      <c r="E93" s="31" t="s">
        <v>70</v>
      </c>
    </row>
    <row r="94" spans="1:5" ht="12.75">
      <c r="A94" t="s">
        <v>43</v>
      </c>
      <c r="E94" s="29" t="s">
        <v>501</v>
      </c>
    </row>
    <row r="95" spans="1:16" ht="12.75">
      <c r="A95" s="19" t="s">
        <v>35</v>
      </c>
      <c s="23" t="s">
        <v>199</v>
      </c>
      <c s="23" t="s">
        <v>915</v>
      </c>
      <c s="19" t="s">
        <v>37</v>
      </c>
      <c s="24" t="s">
        <v>916</v>
      </c>
      <c s="25" t="s">
        <v>138</v>
      </c>
      <c s="26">
        <v>7.621</v>
      </c>
      <c s="27">
        <v>0</v>
      </c>
      <c s="27">
        <f>ROUND(ROUND(H95,2)*ROUND(G95,3),2)</f>
      </c>
      <c r="O95">
        <f>(I95*21)/100</f>
      </c>
      <c t="s">
        <v>13</v>
      </c>
    </row>
    <row r="96" spans="1:5" ht="51">
      <c r="A96" s="28" t="s">
        <v>40</v>
      </c>
      <c r="E96" s="29" t="s">
        <v>1127</v>
      </c>
    </row>
    <row r="97" spans="1:5" ht="51">
      <c r="A97" s="30" t="s">
        <v>42</v>
      </c>
      <c r="E97" s="31" t="s">
        <v>1128</v>
      </c>
    </row>
    <row r="98" spans="1:5" ht="369.75">
      <c r="A98" t="s">
        <v>43</v>
      </c>
      <c r="E98" s="29" t="s">
        <v>919</v>
      </c>
    </row>
    <row r="99" spans="1:18" ht="12.75" customHeight="1">
      <c r="A99" s="5" t="s">
        <v>33</v>
      </c>
      <c s="5"/>
      <c s="35" t="s">
        <v>30</v>
      </c>
      <c s="5"/>
      <c s="21" t="s">
        <v>511</v>
      </c>
      <c s="5"/>
      <c s="5"/>
      <c s="5"/>
      <c s="36">
        <f>0+Q99</f>
      </c>
      <c r="O99">
        <f>0+R99</f>
      </c>
      <c r="Q99">
        <f>0+I100+I104+I108+I112+I116+I120</f>
      </c>
      <c>
        <f>0+O100+O104+O108+O112+O116+O120</f>
      </c>
    </row>
    <row r="100" spans="1:16" ht="25.5">
      <c r="A100" s="19" t="s">
        <v>35</v>
      </c>
      <c s="23" t="s">
        <v>204</v>
      </c>
      <c s="23" t="s">
        <v>925</v>
      </c>
      <c s="19" t="s">
        <v>37</v>
      </c>
      <c s="24" t="s">
        <v>926</v>
      </c>
      <c s="25" t="s">
        <v>68</v>
      </c>
      <c s="26">
        <v>1</v>
      </c>
      <c s="27">
        <v>0</v>
      </c>
      <c s="27">
        <f>ROUND(ROUND(H100,2)*ROUND(G100,3),2)</f>
      </c>
      <c r="O100">
        <f>(I100*21)/100</f>
      </c>
      <c t="s">
        <v>13</v>
      </c>
    </row>
    <row r="101" spans="1:5" ht="89.25">
      <c r="A101" s="28" t="s">
        <v>40</v>
      </c>
      <c r="E101" s="29" t="s">
        <v>1129</v>
      </c>
    </row>
    <row r="102" spans="1:5" ht="12.75">
      <c r="A102" s="30" t="s">
        <v>42</v>
      </c>
      <c r="E102" s="31" t="s">
        <v>70</v>
      </c>
    </row>
    <row r="103" spans="1:5" ht="409.5">
      <c r="A103" t="s">
        <v>43</v>
      </c>
      <c r="E103" s="29" t="s">
        <v>928</v>
      </c>
    </row>
    <row r="104" spans="1:16" ht="12.75">
      <c r="A104" s="19" t="s">
        <v>35</v>
      </c>
      <c s="23" t="s">
        <v>210</v>
      </c>
      <c s="23" t="s">
        <v>601</v>
      </c>
      <c s="19" t="s">
        <v>37</v>
      </c>
      <c s="24" t="s">
        <v>602</v>
      </c>
      <c s="25" t="s">
        <v>159</v>
      </c>
      <c s="26">
        <v>8.82</v>
      </c>
      <c s="27">
        <v>0</v>
      </c>
      <c s="27">
        <f>ROUND(ROUND(H104,2)*ROUND(G104,3),2)</f>
      </c>
      <c r="O104">
        <f>(I104*21)/100</f>
      </c>
      <c t="s">
        <v>13</v>
      </c>
    </row>
    <row r="105" spans="1:5" ht="38.25">
      <c r="A105" s="28" t="s">
        <v>40</v>
      </c>
      <c r="E105" s="29" t="s">
        <v>1130</v>
      </c>
    </row>
    <row r="106" spans="1:5" ht="12.75">
      <c r="A106" s="30" t="s">
        <v>42</v>
      </c>
      <c r="E106" s="31" t="s">
        <v>1131</v>
      </c>
    </row>
    <row r="107" spans="1:5" ht="63.75">
      <c r="A107" t="s">
        <v>43</v>
      </c>
      <c r="E107" s="29" t="s">
        <v>605</v>
      </c>
    </row>
    <row r="108" spans="1:16" ht="12.75">
      <c r="A108" s="19" t="s">
        <v>35</v>
      </c>
      <c s="23" t="s">
        <v>215</v>
      </c>
      <c s="23" t="s">
        <v>929</v>
      </c>
      <c s="19" t="s">
        <v>37</v>
      </c>
      <c s="24" t="s">
        <v>930</v>
      </c>
      <c s="25" t="s">
        <v>159</v>
      </c>
      <c s="26">
        <v>10.46</v>
      </c>
      <c s="27">
        <v>0</v>
      </c>
      <c s="27">
        <f>ROUND(ROUND(H108,2)*ROUND(G108,3),2)</f>
      </c>
      <c r="O108">
        <f>(I108*21)/100</f>
      </c>
      <c t="s">
        <v>13</v>
      </c>
    </row>
    <row r="109" spans="1:5" ht="38.25">
      <c r="A109" s="28" t="s">
        <v>40</v>
      </c>
      <c r="E109" s="29" t="s">
        <v>1132</v>
      </c>
    </row>
    <row r="110" spans="1:5" ht="12.75">
      <c r="A110" s="30" t="s">
        <v>42</v>
      </c>
      <c r="E110" s="31" t="s">
        <v>1133</v>
      </c>
    </row>
    <row r="111" spans="1:5" ht="63.75">
      <c r="A111" t="s">
        <v>43</v>
      </c>
      <c r="E111" s="29" t="s">
        <v>605</v>
      </c>
    </row>
    <row r="112" spans="1:16" ht="12.75">
      <c r="A112" s="19" t="s">
        <v>35</v>
      </c>
      <c s="23" t="s">
        <v>220</v>
      </c>
      <c s="23" t="s">
        <v>933</v>
      </c>
      <c s="19" t="s">
        <v>37</v>
      </c>
      <c s="24" t="s">
        <v>934</v>
      </c>
      <c s="25" t="s">
        <v>138</v>
      </c>
      <c s="26">
        <v>4.5</v>
      </c>
      <c s="27">
        <v>0</v>
      </c>
      <c s="27">
        <f>ROUND(ROUND(H112,2)*ROUND(G112,3),2)</f>
      </c>
      <c r="O112">
        <f>(I112*21)/100</f>
      </c>
      <c t="s">
        <v>13</v>
      </c>
    </row>
    <row r="113" spans="1:5" ht="63.75">
      <c r="A113" s="28" t="s">
        <v>40</v>
      </c>
      <c r="E113" s="29" t="s">
        <v>1134</v>
      </c>
    </row>
    <row r="114" spans="1:5" ht="12.75">
      <c r="A114" s="30" t="s">
        <v>42</v>
      </c>
      <c r="E114" s="31" t="s">
        <v>1135</v>
      </c>
    </row>
    <row r="115" spans="1:5" ht="102">
      <c r="A115" t="s">
        <v>43</v>
      </c>
      <c r="E115" s="29" t="s">
        <v>704</v>
      </c>
    </row>
    <row r="116" spans="1:16" ht="12.75">
      <c r="A116" s="19" t="s">
        <v>35</v>
      </c>
      <c s="23" t="s">
        <v>225</v>
      </c>
      <c s="23" t="s">
        <v>1086</v>
      </c>
      <c s="19" t="s">
        <v>37</v>
      </c>
      <c s="24" t="s">
        <v>1087</v>
      </c>
      <c s="25" t="s">
        <v>159</v>
      </c>
      <c s="26">
        <v>5</v>
      </c>
      <c s="27">
        <v>0</v>
      </c>
      <c s="27">
        <f>ROUND(ROUND(H116,2)*ROUND(G116,3),2)</f>
      </c>
      <c r="O116">
        <f>(I116*21)/100</f>
      </c>
      <c t="s">
        <v>13</v>
      </c>
    </row>
    <row r="117" spans="1:5" ht="63.75">
      <c r="A117" s="28" t="s">
        <v>40</v>
      </c>
      <c r="E117" s="29" t="s">
        <v>1136</v>
      </c>
    </row>
    <row r="118" spans="1:5" ht="12.75">
      <c r="A118" s="30" t="s">
        <v>42</v>
      </c>
      <c r="E118" s="31" t="s">
        <v>471</v>
      </c>
    </row>
    <row r="119" spans="1:5" ht="114.75">
      <c r="A119" t="s">
        <v>43</v>
      </c>
      <c r="E119" s="29" t="s">
        <v>941</v>
      </c>
    </row>
    <row r="120" spans="1:16" ht="12.75">
      <c r="A120" s="19" t="s">
        <v>35</v>
      </c>
      <c s="23" t="s">
        <v>227</v>
      </c>
      <c s="23" t="s">
        <v>937</v>
      </c>
      <c s="19" t="s">
        <v>37</v>
      </c>
      <c s="24" t="s">
        <v>938</v>
      </c>
      <c s="25" t="s">
        <v>159</v>
      </c>
      <c s="26">
        <v>8.2</v>
      </c>
      <c s="27">
        <v>0</v>
      </c>
      <c s="27">
        <f>ROUND(ROUND(H120,2)*ROUND(G120,3),2)</f>
      </c>
      <c r="O120">
        <f>(I120*21)/100</f>
      </c>
      <c t="s">
        <v>13</v>
      </c>
    </row>
    <row r="121" spans="1:5" ht="63.75">
      <c r="A121" s="28" t="s">
        <v>40</v>
      </c>
      <c r="E121" s="29" t="s">
        <v>1136</v>
      </c>
    </row>
    <row r="122" spans="1:5" ht="12.75">
      <c r="A122" s="30" t="s">
        <v>42</v>
      </c>
      <c r="E122" s="31" t="s">
        <v>1137</v>
      </c>
    </row>
    <row r="123" spans="1:5" ht="114.75">
      <c r="A123" t="s">
        <v>43</v>
      </c>
      <c r="E123" s="29" t="s">
        <v>941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